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/>
  <bookViews>
    <workbookView xWindow="0" yWindow="0" windowWidth="20475" windowHeight="15360" tabRatio="821" activeTab="2"/>
  </bookViews>
  <sheets>
    <sheet name="Druckbedarf 1 Stufe" sheetId="1" r:id="rId1"/>
    <sheet name="Druckbedarf 2 Stufen" sheetId="2" r:id="rId2"/>
    <sheet name="Verbraucher" sheetId="3" r:id="rId3"/>
    <sheet name="Wasserbezug" sheetId="4" r:id="rId4"/>
    <sheet name="Wasserlieferung" sheetId="5" r:id="rId5"/>
    <sheet name="25er" sheetId="6" r:id="rId6"/>
    <sheet name="40er" sheetId="7" r:id="rId7"/>
    <sheet name="55er" sheetId="8" r:id="rId8"/>
    <sheet name="75er" sheetId="9" r:id="rId9"/>
    <sheet name="110er" sheetId="10" r:id="rId10"/>
    <sheet name="150er" sheetId="11" r:id="rId11"/>
    <sheet name="Pumpen_Help" sheetId="12" r:id="rId12"/>
    <sheet name="Excel_Help" sheetId="13" r:id="rId13"/>
  </sheets>
  <definedNames>
    <definedName name="_Example" localSheetId="12">Excel_Help!$A$48</definedName>
    <definedName name="Bar">Wasserlieferung!$A$4:$A$33</definedName>
    <definedName name="D_110">Pumpen_Help!$D$42:$D$52</definedName>
    <definedName name="D_150">Pumpen_Help!$E$42:$E$52</definedName>
    <definedName name="D_75">Pumpen_Help!$B$42:$B$52</definedName>
    <definedName name="Druck110">'110er'!$A$2:$M$27</definedName>
    <definedName name="Druck150">'150er'!$A$2:$M$20</definedName>
    <definedName name="Druck75">'75er'!$A$2:$M$24</definedName>
    <definedName name="Durchmesser">Pumpen_Help!$A$42:$A$45</definedName>
    <definedName name="in__bar">Wasserlieferung!$A$4:$A$33</definedName>
    <definedName name="Liter75">'75er'!$A$2:$A$24</definedName>
    <definedName name="Mundstueck">Wasserlieferung!$B$3:$L$3</definedName>
    <definedName name="Strahlrohr">Wasserlieferung!$B$3:$L$3</definedName>
    <definedName name="TLF_Pumpen">Pumpen_Help!$B$3:$E$12</definedName>
    <definedName name="TLFs">Pumpen_Help!$B$3:$B$12</definedName>
    <definedName name="top" localSheetId="12">Excel_Help!$A$1</definedName>
    <definedName name="Verbraucher">Verbraucher!$J$24</definedName>
    <definedName name="Wasser">Wasserlieferung!$A$3:$M$33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2" i="12" l="1"/>
  <c r="E11" i="12"/>
  <c r="E10" i="12"/>
  <c r="E9" i="12"/>
  <c r="E8" i="12"/>
  <c r="E7" i="12"/>
  <c r="E6" i="12"/>
  <c r="E5" i="12"/>
  <c r="E4" i="12"/>
  <c r="E3" i="12"/>
  <c r="C36" i="5"/>
  <c r="G41" i="4"/>
  <c r="G39" i="4"/>
  <c r="A28" i="4"/>
  <c r="G11" i="4"/>
  <c r="G10" i="4"/>
  <c r="G33" i="3"/>
  <c r="G35" i="3"/>
  <c r="J24" i="3"/>
  <c r="V5" i="2" s="1"/>
  <c r="O6" i="1"/>
  <c r="K29" i="1" s="1"/>
  <c r="I34" i="2"/>
  <c r="I28" i="2"/>
  <c r="H28" i="1"/>
  <c r="I1" i="4" l="1"/>
  <c r="G12" i="4" s="1"/>
  <c r="L17" i="2"/>
  <c r="L29" i="2"/>
  <c r="E17" i="2"/>
  <c r="R17" i="2"/>
  <c r="L35" i="2"/>
  <c r="I27" i="2"/>
  <c r="I29" i="2" s="1"/>
  <c r="N7" i="2" s="1"/>
  <c r="I33" i="2"/>
  <c r="I35" i="2" s="1"/>
  <c r="G7" i="2" s="1"/>
  <c r="H27" i="1"/>
  <c r="H29" i="1" s="1"/>
  <c r="G8" i="1" s="1"/>
  <c r="K18" i="1"/>
  <c r="E18" i="1"/>
  <c r="L1" i="4"/>
  <c r="H44" i="4"/>
  <c r="H15" i="4"/>
</calcChain>
</file>

<file path=xl/sharedStrings.xml><?xml version="1.0" encoding="utf-8"?>
<sst xmlns="http://schemas.openxmlformats.org/spreadsheetml/2006/main" count="416" uniqueCount="99">
  <si>
    <t>-</t>
  </si>
  <si>
    <t>= Eingabefelder</t>
  </si>
  <si>
    <t>Eingangsdruck bei MS 2</t>
  </si>
  <si>
    <t>2.0 bar</t>
  </si>
  <si>
    <t>l/min. bei 2 bar:</t>
  </si>
  <si>
    <t>FP 16/8</t>
  </si>
  <si>
    <t>[m/s]</t>
  </si>
  <si>
    <t>b:</t>
  </si>
  <si>
    <t>erlaubter Duckverlust:</t>
  </si>
  <si>
    <t>Summe:</t>
  </si>
  <si>
    <t>Druckverlust in [bar]</t>
  </si>
  <si>
    <t>dm pro min.</t>
  </si>
  <si>
    <t>mm</t>
  </si>
  <si>
    <t>FP 24/8</t>
  </si>
  <si>
    <t>dm</t>
  </si>
  <si>
    <t>m</t>
  </si>
  <si>
    <t>Fördermenge [l/min]</t>
  </si>
  <si>
    <r>
      <rPr>
        <sz val="14"/>
        <color rgb="FF000000"/>
        <rFont val="Calibri"/>
      </rPr>
      <t xml:space="preserve">m  </t>
    </r>
    <r>
      <rPr>
        <sz val="10"/>
        <color rgb="FF000000"/>
        <rFont val="Calibri"/>
      </rPr>
      <t xml:space="preserve"> [-100 bis 100 in 1m Schritten]</t>
    </r>
  </si>
  <si>
    <t>Mundstückdurchmesser in [mm]</t>
  </si>
  <si>
    <t>Druck p</t>
  </si>
  <si>
    <t>ein_75er</t>
  </si>
  <si>
    <t>ein_150er</t>
  </si>
  <si>
    <t>Wassermenge/Rohr:</t>
  </si>
  <si>
    <t>FPN 10-3000</t>
  </si>
  <si>
    <t>Pumpen Typ</t>
  </si>
  <si>
    <r>
      <rPr>
        <sz val="14"/>
        <color rgb="FF000000"/>
        <rFont val="Symbol"/>
      </rPr>
      <t>Æ</t>
    </r>
    <r>
      <rPr>
        <sz val="14"/>
        <color rgb="FF000000"/>
        <rFont val="Calibri"/>
      </rPr>
      <t>:</t>
    </r>
  </si>
  <si>
    <t>[l/min]</t>
  </si>
  <si>
    <t>alte Hydrantenbezeichnung</t>
  </si>
  <si>
    <t>Wassermenge pro Rohr:</t>
  </si>
  <si>
    <t>zwei_75er</t>
  </si>
  <si>
    <t>ein_110er</t>
  </si>
  <si>
    <t>Liter/Minute</t>
  </si>
  <si>
    <t>FPN 10-4000</t>
  </si>
  <si>
    <t>= Reihenfolge</t>
  </si>
  <si>
    <t>FPN 10-2000</t>
  </si>
  <si>
    <t>Druck [bar]</t>
  </si>
  <si>
    <r>
      <rPr>
        <b/>
        <sz val="11"/>
        <color rgb="FF000000"/>
        <rFont val="Calibri"/>
      </rPr>
      <t>FPN 10-1000</t>
    </r>
    <r>
      <rPr>
        <sz val="11"/>
        <color rgb="FF000000"/>
        <rFont val="Calibri"/>
      </rPr>
      <t xml:space="preserve"> (Feuerlöschkreiselpumpe für Normaldruck mit einem Nennförderstrom von 1000 l/min bei einem Nennförderdruck von 10 bar)</t>
    </r>
  </si>
  <si>
    <r>
      <rPr>
        <b/>
        <sz val="11"/>
        <color rgb="FF000000"/>
        <rFont val="Calibri"/>
      </rPr>
      <t>FP 32/8</t>
    </r>
    <r>
      <rPr>
        <sz val="11"/>
        <color rgb="FF000000"/>
        <rFont val="Calibri"/>
      </rPr>
      <t xml:space="preserve"> (Feuerlöschkreiselpumpe mit einem Nennförderstrom von 3200 l/min bei einem Nennförderdruck von 8 bar)</t>
    </r>
  </si>
  <si>
    <r>
      <rPr>
        <b/>
        <sz val="11"/>
        <color rgb="FF000000"/>
        <rFont val="Calibri"/>
      </rPr>
      <t>FP 24/8</t>
    </r>
    <r>
      <rPr>
        <sz val="11"/>
        <color rgb="FF000000"/>
        <rFont val="Calibri"/>
      </rPr>
      <t xml:space="preserve"> (Feuerlöschkreiselpumpe mit einem Nennförderstrom von 2400 l/min bei einem Nennförderdruck von 8 bar)</t>
    </r>
  </si>
  <si>
    <r>
      <rPr>
        <b/>
        <sz val="11"/>
        <color rgb="FF000000"/>
        <rFont val="Calibri"/>
      </rPr>
      <t>FP 16/8</t>
    </r>
    <r>
      <rPr>
        <sz val="11"/>
        <color rgb="FF000000"/>
        <rFont val="Calibri"/>
      </rPr>
      <t xml:space="preserve"> (Feuerlöschkreiselpumpe mit einem Nennförderstrom von 1600 l/min bei einem Nennförderdruck von 8 bar)</t>
    </r>
  </si>
  <si>
    <r>
      <rPr>
        <b/>
        <sz val="11"/>
        <color rgb="FF000000"/>
        <rFont val="Calibri"/>
      </rPr>
      <t>FP 8/8</t>
    </r>
    <r>
      <rPr>
        <sz val="11"/>
        <color rgb="FF000000"/>
        <rFont val="Calibri"/>
      </rPr>
      <t xml:space="preserve"> (Feuerlöschkreiselpumpe mit einem Nennförderstrom von 800 l/min bei einem Nennförderdruck von 8 bar)</t>
    </r>
  </si>
  <si>
    <r>
      <rPr>
        <b/>
        <sz val="11"/>
        <color rgb="FF000000"/>
        <rFont val="Calibri"/>
      </rPr>
      <t>FP 4/5</t>
    </r>
    <r>
      <rPr>
        <sz val="11"/>
        <color rgb="FF000000"/>
        <rFont val="Calibri"/>
      </rPr>
      <t xml:space="preserve"> (Feuerlöschkreiselpumpe mit einem Nennförderstrom von 400 l/min bei einem Nennförderdruck von 5 bar)</t>
    </r>
  </si>
  <si>
    <r>
      <rPr>
        <b/>
        <sz val="11"/>
        <color rgb="FF000000"/>
        <rFont val="Calibri"/>
      </rPr>
      <t>FP 2/5</t>
    </r>
    <r>
      <rPr>
        <sz val="11"/>
        <color rgb="FF000000"/>
        <rFont val="Calibri"/>
      </rPr>
      <t xml:space="preserve"> (Feuerlöschkreiselpumpe mit einem Nennförderstrom von 200 l/min bei einem Nennförderdruck von 5 bar)</t>
    </r>
  </si>
  <si>
    <r>
      <rPr>
        <sz val="14"/>
        <color rgb="FF000000"/>
        <rFont val="Calibri"/>
      </rPr>
      <t xml:space="preserve">Mundstück </t>
    </r>
    <r>
      <rPr>
        <sz val="14"/>
        <color rgb="FF000000"/>
        <rFont val="Symbol"/>
      </rPr>
      <t>Æ:</t>
    </r>
  </si>
  <si>
    <t>FPN 6-500 (Feuerlöschkreiselpumpe als TS (im KLF nach alter Norm) für Normaldruck mit einem Nennförderstrom von 500 l/min bei einem Nennförderdruck von 6 bar)</t>
  </si>
  <si>
    <r>
      <rPr>
        <sz val="14"/>
        <color rgb="FF000000"/>
        <rFont val="Calibri"/>
      </rPr>
      <t xml:space="preserve">Verlust 75mm </t>
    </r>
    <r>
      <rPr>
        <sz val="14"/>
        <color rgb="FF000000"/>
        <rFont val="Symbol"/>
      </rPr>
      <t>Æ</t>
    </r>
  </si>
  <si>
    <r>
      <rPr>
        <sz val="11"/>
        <color rgb="FF000000"/>
        <rFont val="Calibri"/>
      </rPr>
      <t>nach DIN EN 1028 (seit 11/2002):</t>
    </r>
    <r>
      <rPr>
        <i/>
        <sz val="11"/>
        <color rgb="FF000000"/>
        <rFont val="Calibri"/>
      </rPr>
      <t>(Schema: Abkürzung "FP"="Feuerlöschkreiselpumpe" "N="Normaldruck" (oder auf Englisch: "</t>
    </r>
    <r>
      <rPr>
        <b/>
        <i/>
        <sz val="11"/>
        <color rgb="FF000000"/>
        <rFont val="Calibri"/>
      </rPr>
      <t>F</t>
    </r>
    <r>
      <rPr>
        <i/>
        <sz val="11"/>
        <color rgb="FF000000"/>
        <rFont val="Calibri"/>
      </rPr>
      <t xml:space="preserve">ire </t>
    </r>
    <r>
      <rPr>
        <b/>
        <i/>
        <sz val="11"/>
        <color rgb="FF000000"/>
        <rFont val="Calibri"/>
      </rPr>
      <t>P</t>
    </r>
    <r>
      <rPr>
        <i/>
        <sz val="11"/>
        <color rgb="FF000000"/>
        <rFont val="Calibri"/>
      </rPr>
      <t xml:space="preserve">ump </t>
    </r>
    <r>
      <rPr>
        <b/>
        <i/>
        <sz val="11"/>
        <color rgb="FF000000"/>
        <rFont val="Calibri"/>
      </rPr>
      <t>N</t>
    </r>
    <r>
      <rPr>
        <i/>
        <sz val="11"/>
        <color rgb="FF000000"/>
        <rFont val="Calibri"/>
      </rPr>
      <t>ormal Pressure") - Nennförderdruck in bar - Nennförderstrom in l/min)</t>
    </r>
  </si>
  <si>
    <r>
      <rPr>
        <b/>
        <sz val="11"/>
        <color rgb="FF000000"/>
        <rFont val="Calibri"/>
      </rPr>
      <t>Transportable Pumpen</t>
    </r>
    <r>
      <rPr>
        <sz val="11"/>
        <color rgb="FF000000"/>
        <rFont val="Calibri"/>
      </rPr>
      <t xml:space="preserve"> tragen nun das Kürzel "PFPN" für "</t>
    </r>
    <r>
      <rPr>
        <b/>
        <sz val="11"/>
        <color rgb="FF000000"/>
        <rFont val="Calibri"/>
      </rPr>
      <t>P</t>
    </r>
    <r>
      <rPr>
        <sz val="11"/>
        <color rgb="FF000000"/>
        <rFont val="Calibri"/>
      </rPr>
      <t xml:space="preserve">ortable </t>
    </r>
    <r>
      <rPr>
        <b/>
        <sz val="11"/>
        <color rgb="FF000000"/>
        <rFont val="Calibri"/>
      </rPr>
      <t>F</t>
    </r>
    <r>
      <rPr>
        <sz val="11"/>
        <color rgb="FF000000"/>
        <rFont val="Calibri"/>
      </rPr>
      <t xml:space="preserve">ire </t>
    </r>
    <r>
      <rPr>
        <b/>
        <sz val="11"/>
        <color rgb="FF000000"/>
        <rFont val="Calibri"/>
      </rPr>
      <t>P</t>
    </r>
    <r>
      <rPr>
        <sz val="11"/>
        <color rgb="FF000000"/>
        <rFont val="Calibri"/>
      </rPr>
      <t xml:space="preserve">ump </t>
    </r>
    <r>
      <rPr>
        <b/>
        <sz val="11"/>
        <color rgb="FF000000"/>
        <rFont val="Calibri"/>
      </rPr>
      <t>N</t>
    </r>
    <r>
      <rPr>
        <sz val="11"/>
        <color rgb="FF000000"/>
        <rFont val="Calibri"/>
      </rPr>
      <t>ormal Pressure"</t>
    </r>
  </si>
  <si>
    <r>
      <rPr>
        <b/>
        <sz val="11"/>
        <color rgb="FF000000"/>
        <rFont val="Calibri"/>
      </rPr>
      <t>Transportable Pumpen</t>
    </r>
    <r>
      <rPr>
        <sz val="11"/>
        <color rgb="FF000000"/>
        <rFont val="Calibri"/>
      </rPr>
      <t xml:space="preserve"> tragen anstelle "FP" das Kürzel "TS" für "</t>
    </r>
    <r>
      <rPr>
        <b/>
        <sz val="11"/>
        <color rgb="FF000000"/>
        <rFont val="Calibri"/>
      </rPr>
      <t>T</t>
    </r>
    <r>
      <rPr>
        <sz val="11"/>
        <color rgb="FF000000"/>
        <rFont val="Calibri"/>
      </rPr>
      <t>ragkraft</t>
    </r>
    <r>
      <rPr>
        <b/>
        <sz val="11"/>
        <color rgb="FF000000"/>
        <rFont val="Calibri"/>
      </rPr>
      <t>s</t>
    </r>
    <r>
      <rPr>
        <sz val="11"/>
        <color rgb="FF000000"/>
        <rFont val="Calibri"/>
      </rPr>
      <t>pritze"</t>
    </r>
  </si>
  <si>
    <t>h:</t>
  </si>
  <si>
    <t>Erforderlicher Druck an der MS1</t>
  </si>
  <si>
    <t>TLFs</t>
  </si>
  <si>
    <t>Höhendifferenz:</t>
  </si>
  <si>
    <t>bar</t>
  </si>
  <si>
    <t>Durchmesser</t>
  </si>
  <si>
    <t>(portable Pumpen tragen u. U. andere Bezeichnungen)</t>
  </si>
  <si>
    <t>Zweistufiger Wassertransport</t>
  </si>
  <si>
    <t>Anzahl Rohre:</t>
  </si>
  <si>
    <t>Länge der Schlauchleitung in [m]</t>
  </si>
  <si>
    <t>Wassermenge:</t>
  </si>
  <si>
    <t>Steigung Kennlinie:</t>
  </si>
  <si>
    <t>v:</t>
  </si>
  <si>
    <t>Höhendifferenz</t>
  </si>
  <si>
    <t>nach DIN 14420 (Norm zurückgezogen): (Schema: Abkürzung "FP"="Feuerlöschkreiselpumpe" - Nennförderstrom / 100 in l/min und Nennförderdruck in bar)</t>
  </si>
  <si>
    <t>Länge</t>
  </si>
  <si>
    <t>FP 32/8</t>
  </si>
  <si>
    <t>Pumpenkennzahl</t>
  </si>
  <si>
    <t>FPN 10-1000</t>
  </si>
  <si>
    <r>
      <rPr>
        <b/>
        <sz val="11"/>
        <color rgb="FF000000"/>
        <rFont val="Calibri"/>
      </rPr>
      <t>FPN 10-2000</t>
    </r>
    <r>
      <rPr>
        <sz val="11"/>
        <color rgb="FF000000"/>
        <rFont val="Calibri"/>
      </rPr>
      <t xml:space="preserve"> (Feuerlöschkreiselpumpe für Normaldruck mit einem Nennförderstrom von 2000 l/min bei einem Nennförderdruck von 10 bar)</t>
    </r>
  </si>
  <si>
    <t>l/min.</t>
  </si>
  <si>
    <t>Länge:</t>
  </si>
  <si>
    <t>Wasserlieferung von Strahlrohren in l/min</t>
  </si>
  <si>
    <t xml:space="preserve">Stk. </t>
  </si>
  <si>
    <t>Wasserverbezug für</t>
  </si>
  <si>
    <t>Eingangsdruck beim TLF</t>
  </si>
  <si>
    <t>Wasserverbraucher</t>
  </si>
  <si>
    <t>Q in</t>
  </si>
  <si>
    <t>Typ 3</t>
  </si>
  <si>
    <t>Max. Distanz zwischen Hydrant und MS</t>
  </si>
  <si>
    <t>Typ 4</t>
  </si>
  <si>
    <t>bar bei</t>
  </si>
  <si>
    <t>= Resultate</t>
  </si>
  <si>
    <t>Typ 2</t>
  </si>
  <si>
    <t>L/Min. pro Rohr:</t>
  </si>
  <si>
    <t>Druck am Rohr:</t>
  </si>
  <si>
    <t>in [bar]</t>
  </si>
  <si>
    <t>neue Hydrantenbezeichnung</t>
  </si>
  <si>
    <t>V in</t>
  </si>
  <si>
    <t>l/Min.</t>
  </si>
  <si>
    <t>Verbraucher</t>
  </si>
  <si>
    <t>bestimmen</t>
  </si>
  <si>
    <t>MS 1</t>
  </si>
  <si>
    <t>TLF 1</t>
  </si>
  <si>
    <t>Wasserlieferung</t>
  </si>
  <si>
    <t>prüfen</t>
  </si>
  <si>
    <t>Einstufiger Wassertransport</t>
  </si>
  <si>
    <t>MS 2</t>
  </si>
  <si>
    <t>Zurück zu zweistufiger Wassertranspoert</t>
  </si>
  <si>
    <t>Zurück zu einstufiger Wassertransport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</si>
</sst>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 x14ac:knownFonts="1">
    <font>
      <sz val="11"/>
      <color rgb="FF000000"/>
      <name val="Calibri"/>
    </font>
    <font>
      <u/>
      <sz val="11"/>
      <color rgb="FF0563C1"/>
      <name val="Calibri"/>
    </font>
    <font>
      <sz val="7.5"/>
      <color rgb="FF000000"/>
      <name val="Arial"/>
    </font>
    <font>
      <b/>
      <sz val="7.5"/>
      <color rgb="FF000000"/>
      <name val="Arial"/>
    </font>
    <font>
      <b/>
      <sz val="11"/>
      <color rgb="FF000000"/>
      <name val="Arial"/>
    </font>
    <font>
      <sz val="14"/>
      <color rgb="FF000000"/>
      <name val="Calibri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Calibri"/>
    </font>
    <font>
      <b/>
      <sz val="14"/>
      <color rgb="FF000000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b/>
      <sz val="18"/>
      <color rgb="FF000000"/>
      <name val="Calibri"/>
    </font>
    <font>
      <sz val="11"/>
      <color rgb="FFFF0000"/>
      <name val="Calibri"/>
    </font>
    <font>
      <sz val="11"/>
      <color rgb="FF2F5597"/>
      <name val="Calibri"/>
    </font>
    <font>
      <sz val="14"/>
      <color rgb="FF000000"/>
      <name val="Symbol"/>
    </font>
    <font>
      <i/>
      <sz val="11"/>
      <color rgb="FF000000"/>
      <name val="Calibri"/>
    </font>
    <font>
      <b/>
      <i/>
      <sz val="11"/>
      <color rgb="FF000000"/>
      <name val="Calibri"/>
    </font>
    <font>
      <b/>
      <sz val="20"/>
      <color theme="5"/>
      <name val="Calibri"/>
      <family val="2"/>
    </font>
    <font>
      <u/>
      <sz val="11"/>
      <color theme="10"/>
      <name val="Calibri"/>
    </font>
    <font>
      <b/>
      <sz val="14"/>
      <color rgb="FF000000"/>
      <name val="Calibri"/>
      <family val="2"/>
    </font>
    <font>
      <u/>
      <sz val="12"/>
      <color theme="10"/>
      <name val="Calibri"/>
      <family val="2"/>
    </font>
    <font>
      <sz val="12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theme="8"/>
      </left>
      <right/>
      <top style="thick">
        <color theme="8"/>
      </top>
      <bottom style="thick">
        <color theme="8"/>
      </bottom>
      <diagonal/>
    </border>
    <border>
      <left/>
      <right style="thick">
        <color theme="8"/>
      </right>
      <top/>
      <bottom style="thick">
        <color theme="8"/>
      </bottom>
      <diagonal/>
    </border>
    <border>
      <left/>
      <right/>
      <top/>
      <bottom style="thick">
        <color theme="8"/>
      </bottom>
      <diagonal/>
    </border>
    <border>
      <left style="thick">
        <color theme="8"/>
      </left>
      <right/>
      <top style="thick">
        <color theme="8"/>
      </top>
      <bottom/>
      <diagonal/>
    </border>
    <border>
      <left style="thick">
        <color theme="8"/>
      </left>
      <right/>
      <top/>
      <bottom/>
      <diagonal/>
    </border>
    <border>
      <left style="thick">
        <color theme="8"/>
      </left>
      <right/>
      <top/>
      <bottom style="thick">
        <color rgb="FF0070C0"/>
      </bottom>
      <diagonal/>
    </border>
    <border>
      <left/>
      <right/>
      <top style="thick">
        <color theme="8"/>
      </top>
      <bottom/>
      <diagonal/>
    </border>
    <border>
      <left/>
      <right style="thick">
        <color theme="8"/>
      </right>
      <top style="thick">
        <color theme="8"/>
      </top>
      <bottom/>
      <diagonal/>
    </border>
    <border>
      <left/>
      <right style="thick">
        <color theme="8"/>
      </right>
      <top/>
      <bottom/>
      <diagonal/>
    </border>
    <border>
      <left style="thick">
        <color theme="8"/>
      </left>
      <right/>
      <top/>
      <bottom style="thick">
        <color theme="8"/>
      </bottom>
      <diagonal/>
    </border>
    <border diagonalUp="1">
      <left/>
      <right/>
      <top/>
      <bottom/>
      <diagonal style="thin">
        <color auto="1"/>
      </diagonal>
    </border>
    <border diagonalDown="1">
      <left/>
      <right/>
      <top/>
      <bottom/>
      <diagonal style="thin">
        <color auto="1"/>
      </diagonal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20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2" borderId="4" xfId="0" applyFill="1" applyBorder="1"/>
    <xf numFmtId="0" fontId="5" fillId="2" borderId="4" xfId="0" applyFont="1" applyFill="1" applyBorder="1"/>
    <xf numFmtId="0" fontId="2" fillId="3" borderId="0" xfId="0" applyFont="1" applyFill="1" applyBorder="1" applyAlignment="1">
      <alignment horizontal="right" vertical="center" wrapText="1"/>
    </xf>
    <xf numFmtId="0" fontId="0" fillId="0" borderId="5" xfId="0" applyBorder="1"/>
    <xf numFmtId="0" fontId="5" fillId="0" borderId="0" xfId="0" applyFont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5" fillId="0" borderId="0" xfId="0" applyFont="1" applyBorder="1"/>
    <xf numFmtId="0" fontId="6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right" vertical="center" wrapText="1"/>
    </xf>
    <xf numFmtId="0" fontId="8" fillId="4" borderId="9" xfId="0" applyFont="1" applyFill="1" applyBorder="1"/>
    <xf numFmtId="0" fontId="8" fillId="4" borderId="10" xfId="0" applyFont="1" applyFill="1" applyBorder="1"/>
    <xf numFmtId="0" fontId="7" fillId="0" borderId="3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10" fillId="0" borderId="0" xfId="0" applyFont="1" applyBorder="1"/>
    <xf numFmtId="0" fontId="9" fillId="0" borderId="0" xfId="0" applyFont="1" applyBorder="1"/>
    <xf numFmtId="0" fontId="0" fillId="5" borderId="11" xfId="0" applyFill="1" applyBorder="1"/>
    <xf numFmtId="0" fontId="0" fillId="5" borderId="6" xfId="0" applyFill="1" applyBorder="1"/>
    <xf numFmtId="0" fontId="0" fillId="4" borderId="4" xfId="0" applyFill="1" applyBorder="1"/>
    <xf numFmtId="0" fontId="5" fillId="0" borderId="0" xfId="0" quotePrefix="1" applyFont="1" applyBorder="1"/>
    <xf numFmtId="1" fontId="10" fillId="2" borderId="13" xfId="0" applyNumberFormat="1" applyFont="1" applyFill="1" applyBorder="1" applyAlignment="1">
      <alignment horizontal="center"/>
    </xf>
    <xf numFmtId="1" fontId="9" fillId="4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 indent="1"/>
    </xf>
    <xf numFmtId="0" fontId="1" fillId="0" borderId="0" xfId="1" applyFont="1" applyAlignment="1">
      <alignment horizontal="left" vertical="center" indent="1"/>
    </xf>
    <xf numFmtId="0" fontId="11" fillId="0" borderId="0" xfId="0" applyFont="1" applyAlignment="1">
      <alignment horizontal="left" vertical="center" indent="2"/>
    </xf>
    <xf numFmtId="0" fontId="1" fillId="0" borderId="0" xfId="1" applyFont="1" applyAlignment="1">
      <alignment horizontal="left" vertical="center" indent="2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/>
    <xf numFmtId="1" fontId="5" fillId="4" borderId="4" xfId="0" applyNumberFormat="1" applyFont="1" applyFill="1" applyBorder="1" applyAlignment="1" applyProtection="1">
      <alignment horizontal="center"/>
      <protection locked="0"/>
    </xf>
    <xf numFmtId="164" fontId="5" fillId="4" borderId="4" xfId="0" applyNumberFormat="1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>
      <alignment horizontal="center"/>
    </xf>
    <xf numFmtId="0" fontId="0" fillId="0" borderId="14" xfId="0" applyBorder="1"/>
    <xf numFmtId="0" fontId="0" fillId="0" borderId="0" xfId="0" applyFill="1" applyBorder="1"/>
    <xf numFmtId="0" fontId="0" fillId="5" borderId="0" xfId="0" applyFill="1" applyBorder="1"/>
    <xf numFmtId="0" fontId="9" fillId="5" borderId="6" xfId="0" applyFont="1" applyFill="1" applyBorder="1"/>
    <xf numFmtId="0" fontId="0" fillId="0" borderId="0" xfId="0" quotePrefix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11" fillId="0" borderId="0" xfId="0" applyFont="1" applyAlignment="1">
      <alignment horizontal="center"/>
    </xf>
    <xf numFmtId="0" fontId="7" fillId="0" borderId="0" xfId="0" applyFont="1" applyBorder="1" applyAlignment="1">
      <alignment horizontal="right" vertical="center" wrapText="1"/>
    </xf>
    <xf numFmtId="1" fontId="9" fillId="0" borderId="0" xfId="0" applyNumberFormat="1" applyFont="1" applyFill="1" applyBorder="1" applyAlignment="1" applyProtection="1">
      <alignment horizontal="center"/>
      <protection locked="0"/>
    </xf>
    <xf numFmtId="164" fontId="5" fillId="0" borderId="4" xfId="0" applyNumberFormat="1" applyFont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0" fillId="5" borderId="0" xfId="0" applyFill="1"/>
    <xf numFmtId="0" fontId="11" fillId="5" borderId="0" xfId="0" applyFont="1" applyFill="1"/>
    <xf numFmtId="0" fontId="0" fillId="5" borderId="0" xfId="0" applyFill="1" applyAlignment="1">
      <alignment horizontal="center"/>
    </xf>
    <xf numFmtId="0" fontId="9" fillId="5" borderId="0" xfId="0" applyFont="1" applyFill="1"/>
    <xf numFmtId="0" fontId="10" fillId="0" borderId="13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12" fillId="5" borderId="11" xfId="0" applyFont="1" applyFill="1" applyBorder="1"/>
    <xf numFmtId="0" fontId="0" fillId="5" borderId="8" xfId="0" applyFill="1" applyBorder="1"/>
    <xf numFmtId="0" fontId="9" fillId="5" borderId="7" xfId="0" applyFont="1" applyFill="1" applyBorder="1"/>
    <xf numFmtId="1" fontId="0" fillId="5" borderId="11" xfId="0" applyNumberFormat="1" applyFill="1" applyBorder="1"/>
    <xf numFmtId="0" fontId="6" fillId="0" borderId="10" xfId="0" applyFont="1" applyBorder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2" borderId="0" xfId="0" applyFill="1" applyBorder="1"/>
    <xf numFmtId="0" fontId="11" fillId="0" borderId="0" xfId="0" applyFont="1" applyBorder="1"/>
    <xf numFmtId="0" fontId="11" fillId="0" borderId="5" xfId="0" applyFont="1" applyBorder="1" applyAlignment="1"/>
    <xf numFmtId="0" fontId="11" fillId="0" borderId="0" xfId="0" applyFont="1" applyBorder="1" applyAlignment="1"/>
    <xf numFmtId="0" fontId="0" fillId="0" borderId="5" xfId="0" applyBorder="1" applyAlignment="1">
      <alignment horizontal="right"/>
    </xf>
    <xf numFmtId="0" fontId="13" fillId="0" borderId="16" xfId="0" applyFont="1" applyBorder="1"/>
    <xf numFmtId="0" fontId="14" fillId="0" borderId="16" xfId="0" applyFont="1" applyBorder="1"/>
    <xf numFmtId="0" fontId="9" fillId="4" borderId="4" xfId="0" applyFont="1" applyFill="1" applyBorder="1" applyProtection="1">
      <protection locked="0"/>
    </xf>
    <xf numFmtId="0" fontId="9" fillId="4" borderId="4" xfId="0" applyFont="1" applyFill="1" applyBorder="1" applyAlignment="1" applyProtection="1">
      <alignment horizontal="center"/>
      <protection locked="0"/>
    </xf>
    <xf numFmtId="1" fontId="5" fillId="6" borderId="0" xfId="0" applyNumberFormat="1" applyFont="1" applyFill="1" applyBorder="1" applyAlignment="1" applyProtection="1">
      <alignment horizontal="center"/>
    </xf>
    <xf numFmtId="0" fontId="5" fillId="6" borderId="0" xfId="0" applyFont="1" applyFill="1" applyBorder="1" applyAlignment="1" applyProtection="1">
      <alignment horizontal="center"/>
    </xf>
    <xf numFmtId="0" fontId="5" fillId="4" borderId="4" xfId="0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/>
    <xf numFmtId="0" fontId="5" fillId="0" borderId="17" xfId="0" quotePrefix="1" applyFont="1" applyBorder="1"/>
    <xf numFmtId="0" fontId="5" fillId="0" borderId="17" xfId="0" applyFont="1" applyBorder="1" applyAlignment="1">
      <alignment horizontal="right"/>
    </xf>
    <xf numFmtId="0" fontId="9" fillId="0" borderId="19" xfId="0" applyFont="1" applyBorder="1"/>
    <xf numFmtId="0" fontId="0" fillId="0" borderId="19" xfId="0" applyBorder="1"/>
    <xf numFmtId="0" fontId="0" fillId="0" borderId="19" xfId="0" quotePrefix="1" applyBorder="1"/>
    <xf numFmtId="0" fontId="0" fillId="0" borderId="19" xfId="0" applyFill="1" applyBorder="1"/>
    <xf numFmtId="0" fontId="5" fillId="0" borderId="20" xfId="0" applyFont="1" applyBorder="1"/>
    <xf numFmtId="0" fontId="0" fillId="0" borderId="20" xfId="0" applyBorder="1"/>
    <xf numFmtId="0" fontId="5" fillId="0" borderId="2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right"/>
    </xf>
    <xf numFmtId="0" fontId="0" fillId="0" borderId="23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0" xfId="0" applyFont="1" applyBorder="1"/>
    <xf numFmtId="0" fontId="9" fillId="0" borderId="24" xfId="0" applyFont="1" applyBorder="1"/>
    <xf numFmtId="0" fontId="5" fillId="0" borderId="19" xfId="0" applyFont="1" applyFill="1" applyBorder="1" applyAlignment="1">
      <alignment horizontal="right"/>
    </xf>
    <xf numFmtId="0" fontId="5" fillId="0" borderId="20" xfId="0" applyFon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5" fillId="0" borderId="34" xfId="0" applyFont="1" applyBorder="1"/>
    <xf numFmtId="0" fontId="18" fillId="0" borderId="0" xfId="0" applyFont="1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32" xfId="0" applyBorder="1" applyAlignment="1">
      <alignment horizontal="center"/>
    </xf>
    <xf numFmtId="0" fontId="1" fillId="0" borderId="0" xfId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applyFill="1"/>
    <xf numFmtId="0" fontId="5" fillId="7" borderId="0" xfId="0" applyFont="1" applyFill="1" applyBorder="1"/>
    <xf numFmtId="0" fontId="0" fillId="7" borderId="0" xfId="0" applyFill="1" applyBorder="1"/>
    <xf numFmtId="0" fontId="5" fillId="7" borderId="0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right"/>
    </xf>
    <xf numFmtId="0" fontId="0" fillId="0" borderId="42" xfId="0" applyBorder="1"/>
    <xf numFmtId="0" fontId="0" fillId="0" borderId="43" xfId="0" applyBorder="1"/>
    <xf numFmtId="0" fontId="9" fillId="0" borderId="44" xfId="0" applyFont="1" applyBorder="1"/>
    <xf numFmtId="0" fontId="0" fillId="0" borderId="45" xfId="0" applyBorder="1"/>
    <xf numFmtId="0" fontId="0" fillId="0" borderId="44" xfId="0" applyBorder="1"/>
    <xf numFmtId="0" fontId="0" fillId="0" borderId="44" xfId="0" applyBorder="1" applyAlignment="1">
      <alignment horizontal="center"/>
    </xf>
    <xf numFmtId="0" fontId="5" fillId="0" borderId="40" xfId="0" applyFont="1" applyBorder="1"/>
    <xf numFmtId="0" fontId="0" fillId="0" borderId="45" xfId="0" applyFont="1" applyBorder="1"/>
    <xf numFmtId="0" fontId="0" fillId="0" borderId="40" xfId="0" applyBorder="1" applyAlignment="1">
      <alignment horizontal="center"/>
    </xf>
    <xf numFmtId="0" fontId="19" fillId="0" borderId="0" xfId="1"/>
    <xf numFmtId="0" fontId="21" fillId="0" borderId="0" xfId="1" applyFont="1"/>
    <xf numFmtId="0" fontId="21" fillId="0" borderId="0" xfId="1" applyFont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18" xfId="0" applyFill="1" applyBorder="1"/>
    <xf numFmtId="0" fontId="0" fillId="5" borderId="5" xfId="0" applyFill="1" applyBorder="1"/>
    <xf numFmtId="0" fontId="0" fillId="5" borderId="7" xfId="0" applyFill="1" applyBorder="1"/>
    <xf numFmtId="0" fontId="0" fillId="5" borderId="14" xfId="0" applyFill="1" applyBorder="1"/>
    <xf numFmtId="0" fontId="0" fillId="0" borderId="0" xfId="0"/>
    <xf numFmtId="0" fontId="0" fillId="0" borderId="0" xfId="0" applyBorder="1" applyAlignment="1">
      <alignment horizontal="right"/>
    </xf>
    <xf numFmtId="0" fontId="12" fillId="5" borderId="8" xfId="0" applyFont="1" applyFill="1" applyBorder="1"/>
    <xf numFmtId="0" fontId="13" fillId="0" borderId="17" xfId="0" applyFont="1" applyBorder="1"/>
    <xf numFmtId="0" fontId="14" fillId="0" borderId="17" xfId="0" applyFont="1" applyBorder="1"/>
    <xf numFmtId="0" fontId="0" fillId="0" borderId="46" xfId="0" applyBorder="1"/>
    <xf numFmtId="0" fontId="0" fillId="0" borderId="47" xfId="0" applyBorder="1"/>
    <xf numFmtId="0" fontId="0" fillId="0" borderId="46" xfId="0" applyFill="1" applyBorder="1"/>
    <xf numFmtId="0" fontId="0" fillId="0" borderId="17" xfId="0" applyFill="1" applyBorder="1"/>
    <xf numFmtId="0" fontId="0" fillId="0" borderId="47" xfId="0" applyFill="1" applyBorder="1"/>
    <xf numFmtId="0" fontId="0" fillId="0" borderId="6" xfId="0" applyFill="1" applyBorder="1"/>
    <xf numFmtId="0" fontId="0" fillId="0" borderId="8" xfId="0" applyFill="1" applyBorder="1"/>
    <xf numFmtId="0" fontId="0" fillId="0" borderId="14" xfId="0" applyFill="1" applyBorder="1"/>
    <xf numFmtId="0" fontId="0" fillId="0" borderId="7" xfId="0" applyFill="1" applyBorder="1"/>
    <xf numFmtId="0" fontId="0" fillId="2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5" borderId="15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2" xfId="0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0" fillId="5" borderId="0" xfId="0" applyFont="1" applyFill="1" applyBorder="1" applyAlignment="1">
      <alignment horizontal="right"/>
    </xf>
    <xf numFmtId="0" fontId="0" fillId="0" borderId="6" xfId="0" applyBorder="1" applyAlignment="1">
      <alignment horizontal="right"/>
    </xf>
    <xf numFmtId="0" fontId="21" fillId="5" borderId="0" xfId="1" applyFont="1" applyFill="1" applyBorder="1" applyAlignment="1">
      <alignment horizontal="center" wrapText="1"/>
    </xf>
    <xf numFmtId="0" fontId="21" fillId="0" borderId="6" xfId="1" applyFont="1" applyBorder="1" applyAlignment="1">
      <alignment horizontal="center" wrapText="1"/>
    </xf>
    <xf numFmtId="0" fontId="21" fillId="0" borderId="0" xfId="1" applyFont="1" applyAlignment="1">
      <alignment horizontal="center" wrapText="1"/>
    </xf>
    <xf numFmtId="0" fontId="0" fillId="0" borderId="5" xfId="0" applyBorder="1" applyAlignment="1">
      <alignment horizontal="right"/>
    </xf>
    <xf numFmtId="0" fontId="0" fillId="0" borderId="0" xfId="0" applyBorder="1" applyAlignment="1">
      <alignment horizontal="right"/>
    </xf>
    <xf numFmtId="164" fontId="0" fillId="0" borderId="0" xfId="0" applyNumberFormat="1" applyBorder="1" applyAlignment="1"/>
    <xf numFmtId="0" fontId="0" fillId="0" borderId="0" xfId="0" applyBorder="1" applyAlignment="1"/>
    <xf numFmtId="0" fontId="0" fillId="2" borderId="15" xfId="0" applyFill="1" applyBorder="1" applyAlignment="1"/>
    <xf numFmtId="0" fontId="0" fillId="2" borderId="11" xfId="0" applyFill="1" applyBorder="1" applyAlignment="1"/>
    <xf numFmtId="0" fontId="0" fillId="2" borderId="12" xfId="0" applyFill="1" applyBorder="1" applyAlignment="1"/>
    <xf numFmtId="0" fontId="22" fillId="4" borderId="0" xfId="0" applyFont="1" applyFill="1" applyBorder="1" applyAlignment="1" applyProtection="1">
      <alignment horizontal="center" vertical="center"/>
      <protection locked="0"/>
    </xf>
    <xf numFmtId="0" fontId="22" fillId="4" borderId="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2" fillId="0" borderId="5" xfId="0" applyFont="1" applyBorder="1" applyAlignment="1" applyProtection="1">
      <alignment horizontal="center" vertical="center"/>
    </xf>
    <xf numFmtId="0" fontId="22" fillId="4" borderId="6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0" fillId="4" borderId="0" xfId="0" applyFill="1" applyBorder="1" applyAlignment="1" applyProtection="1">
      <protection locked="0"/>
    </xf>
    <xf numFmtId="0" fontId="0" fillId="0" borderId="0" xfId="0" applyAlignment="1"/>
    <xf numFmtId="0" fontId="0" fillId="0" borderId="6" xfId="0" applyBorder="1" applyAlignment="1"/>
    <xf numFmtId="164" fontId="22" fillId="4" borderId="16" xfId="0" applyNumberFormat="1" applyFont="1" applyFill="1" applyBorder="1" applyAlignment="1" applyProtection="1">
      <alignment horizontal="center" vertical="center"/>
      <protection locked="0"/>
    </xf>
    <xf numFmtId="0" fontId="22" fillId="4" borderId="17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19" fillId="8" borderId="0" xfId="1" applyFill="1" applyAlignment="1">
      <alignment horizontal="center" wrapText="1"/>
    </xf>
    <xf numFmtId="0" fontId="19" fillId="8" borderId="6" xfId="1" applyFill="1" applyBorder="1" applyAlignment="1">
      <alignment horizontal="center" wrapText="1"/>
    </xf>
    <xf numFmtId="0" fontId="21" fillId="0" borderId="0" xfId="1" applyFont="1" applyBorder="1" applyAlignment="1">
      <alignment horizont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right" vertical="center" wrapText="1"/>
    </xf>
    <xf numFmtId="0" fontId="4" fillId="0" borderId="26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 vertical="center" wrapText="1"/>
    </xf>
  </cellXfs>
  <cellStyles count="2">
    <cellStyle name="Hyperlink" xfId="1"/>
    <cellStyle name="Standard" xfId="0" builtinId="0"/>
  </cellStyles>
  <dxfs count="38">
    <dxf>
      <alignment horizontal="center" vertical="bottom" wrapText="1" justifyLastLine="1" shrinkToFit="1"/>
    </dxf>
    <dxf>
      <alignment horizontal="center" vertical="bottom" wrapText="1" justifyLastLine="1" shrinkToFit="1"/>
    </dxf>
    <dxf>
      <font>
        <b/>
        <sz val="11"/>
        <color rgb="FF000000"/>
      </font>
      <alignment horizontal="center" vertical="bottom" wrapText="1" justifyLastLine="1" shrinkToFit="1"/>
    </dxf>
    <dxf>
      <alignment horizontal="center" vertical="bottom" wrapText="1" justifyLastLine="1" shrinkToFit="1"/>
    </dxf>
    <dxf>
      <alignment horizontal="center" vertical="bottom" wrapText="1" justifyLastLine="1" shrinkToFit="1"/>
    </dxf>
    <dxf>
      <font>
        <b/>
        <sz val="11"/>
        <color rgb="FF000000"/>
      </font>
      <alignment horizontal="center" vertical="bottom" wrapText="1" justifyLastLine="1" shrinkToFit="1"/>
    </dxf>
    <dxf>
      <alignment horizontal="center" vertical="bottom" wrapText="1" justifyLastLine="1" shrinkToFit="1"/>
    </dxf>
    <dxf>
      <alignment horizontal="center" vertical="bottom" wrapText="1" justifyLastLine="1" shrinkToFit="1"/>
    </dxf>
    <dxf>
      <font>
        <b/>
        <sz val="11"/>
        <color rgb="FF000000"/>
      </font>
      <alignment horizontal="center" vertical="bottom" wrapText="1" justifyLastLine="1" shrinkToFit="1"/>
    </dxf>
    <dxf>
      <alignment horizontal="center" vertical="bottom" wrapText="1" justifyLastLine="1" shrinkToFit="1"/>
    </dxf>
    <dxf>
      <alignment horizontal="center" vertical="bottom" wrapText="1" justifyLastLine="1" shrinkToFit="1"/>
    </dxf>
    <dxf>
      <font>
        <b/>
        <sz val="11"/>
        <color rgb="FF000000"/>
      </font>
      <alignment horizontal="center" vertical="bottom" wrapText="1" justifyLastLine="1" shrinkToFit="1"/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38100</xdr:rowOff>
    </xdr:from>
    <xdr:to>
      <xdr:col>2</xdr:col>
      <xdr:colOff>57150</xdr:colOff>
      <xdr:row>18</xdr:row>
      <xdr:rowOff>133350</xdr:rowOff>
    </xdr:to>
    <xdr:grpSp>
      <xdr:nvGrpSpPr>
        <xdr:cNvPr id="3" name="Gruppieren 2"/>
        <xdr:cNvGrpSpPr/>
      </xdr:nvGrpSpPr>
      <xdr:grpSpPr>
        <a:xfrm>
          <a:off x="0" y="3109913"/>
          <a:ext cx="557213" cy="726281"/>
          <a:chOff x="76200" y="2847975"/>
          <a:chExt cx="581025" cy="723900"/>
        </a:xfrm>
      </xdr:grpSpPr>
      <xdr:sp macro="" textlink="">
        <xdr:nvSpPr>
          <xdr:cNvPr id="2" name="Rechteck 1"/>
          <xdr:cNvSpPr/>
        </xdr:nvSpPr>
        <xdr:spPr>
          <a:xfrm>
            <a:off x="76200" y="2847975"/>
            <a:ext cx="581025" cy="7239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grpSp>
        <xdr:nvGrpSpPr>
          <xdr:cNvPr id="4" name="Gruppieren 3"/>
          <xdr:cNvGrpSpPr/>
        </xdr:nvGrpSpPr>
        <xdr:grpSpPr>
          <a:xfrm>
            <a:off x="104775" y="2914649"/>
            <a:ext cx="514350" cy="571501"/>
            <a:chOff x="106680" y="2972040"/>
            <a:chExt cx="497763" cy="682562"/>
          </a:xfrm>
          <a:solidFill>
            <a:schemeClr val="bg1">
              <a:lumMod val="95000"/>
            </a:schemeClr>
          </a:solidFill>
        </xdr:grpSpPr>
        <xdr:pic>
          <xdr:nvPicPr>
            <xdr:cNvPr id="5" name="Picture 6" descr="A08-204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/>
            <a:srcRect/>
            <a:stretch>
              <a:fillRect/>
            </a:stretch>
          </xdr:blipFill>
          <xdr:spPr>
            <a:xfrm>
              <a:off x="106680" y="3451604"/>
              <a:ext cx="497763" cy="202998"/>
            </a:xfrm>
            <a:prstGeom prst="rect">
              <a:avLst/>
            </a:prstGeom>
            <a:grpFill/>
            <a:ln w="9525">
              <a:noFill/>
              <a:miter/>
            </a:ln>
          </xdr:spPr>
        </xdr:pic>
        <xdr:pic>
          <xdr:nvPicPr>
            <xdr:cNvPr id="6" name="Picture 8" descr="A08-155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200977" y="2972040"/>
              <a:ext cx="284178" cy="293285"/>
            </a:xfrm>
            <a:prstGeom prst="rect">
              <a:avLst/>
            </a:prstGeom>
            <a:grpFill/>
            <a:ln w="9525">
              <a:noFill/>
              <a:miter/>
            </a:ln>
          </xdr:spPr>
        </xdr:pic>
      </xdr:grpSp>
    </xdr:grpSp>
    <xdr:clientData/>
  </xdr:twoCellAnchor>
  <xdr:twoCellAnchor>
    <xdr:from>
      <xdr:col>2</xdr:col>
      <xdr:colOff>409575</xdr:colOff>
      <xdr:row>8</xdr:row>
      <xdr:rowOff>19050</xdr:rowOff>
    </xdr:from>
    <xdr:to>
      <xdr:col>2</xdr:col>
      <xdr:colOff>409575</xdr:colOff>
      <xdr:row>16</xdr:row>
      <xdr:rowOff>0</xdr:rowOff>
    </xdr:to>
    <xdr:sp macro="" textlink="">
      <xdr:nvSpPr>
        <xdr:cNvPr id="8" name="Line 18"/>
        <xdr:cNvSpPr>
          <a:spLocks noChangeShapeType="1"/>
        </xdr:cNvSpPr>
      </xdr:nvSpPr>
      <xdr:spPr>
        <a:xfrm>
          <a:off x="933450" y="1905000"/>
          <a:ext cx="0" cy="1409700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6</xdr:col>
      <xdr:colOff>352425</xdr:colOff>
      <xdr:row>8</xdr:row>
      <xdr:rowOff>0</xdr:rowOff>
    </xdr:from>
    <xdr:to>
      <xdr:col>6</xdr:col>
      <xdr:colOff>352425</xdr:colOff>
      <xdr:row>15</xdr:row>
      <xdr:rowOff>323850</xdr:rowOff>
    </xdr:to>
    <xdr:sp macro="" textlink="">
      <xdr:nvSpPr>
        <xdr:cNvPr id="9" name="Line 19"/>
        <xdr:cNvSpPr>
          <a:spLocks noChangeShapeType="1"/>
        </xdr:cNvSpPr>
      </xdr:nvSpPr>
      <xdr:spPr>
        <a:xfrm>
          <a:off x="2809875" y="1885950"/>
          <a:ext cx="0" cy="1419225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8</xdr:col>
      <xdr:colOff>409575</xdr:colOff>
      <xdr:row>8</xdr:row>
      <xdr:rowOff>19050</xdr:rowOff>
    </xdr:from>
    <xdr:to>
      <xdr:col>8</xdr:col>
      <xdr:colOff>409575</xdr:colOff>
      <xdr:row>15</xdr:row>
      <xdr:rowOff>323850</xdr:rowOff>
    </xdr:to>
    <xdr:sp macro="" textlink="">
      <xdr:nvSpPr>
        <xdr:cNvPr id="10" name="Line 20"/>
        <xdr:cNvSpPr>
          <a:spLocks noChangeShapeType="1"/>
        </xdr:cNvSpPr>
      </xdr:nvSpPr>
      <xdr:spPr>
        <a:xfrm>
          <a:off x="4648200" y="1905000"/>
          <a:ext cx="0" cy="1400175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13</xdr:col>
      <xdr:colOff>182426</xdr:colOff>
      <xdr:row>7</xdr:row>
      <xdr:rowOff>70246</xdr:rowOff>
    </xdr:from>
    <xdr:to>
      <xdr:col>14</xdr:col>
      <xdr:colOff>154791</xdr:colOff>
      <xdr:row>8</xdr:row>
      <xdr:rowOff>47626</xdr:rowOff>
    </xdr:to>
    <xdr:grpSp>
      <xdr:nvGrpSpPr>
        <xdr:cNvPr id="23" name="Gruppieren 22"/>
        <xdr:cNvGrpSpPr/>
      </xdr:nvGrpSpPr>
      <xdr:grpSpPr>
        <a:xfrm>
          <a:off x="6933270" y="1760934"/>
          <a:ext cx="222396" cy="251223"/>
          <a:chOff x="6515100" y="1645920"/>
          <a:chExt cx="220967" cy="259080"/>
        </a:xfrm>
      </xdr:grpSpPr>
      <xdr:sp macro="" textlink="">
        <xdr:nvSpPr>
          <xdr:cNvPr id="24" name="Flussdiagramm: Verbindungsstelle 23"/>
          <xdr:cNvSpPr/>
        </xdr:nvSpPr>
        <xdr:spPr>
          <a:xfrm>
            <a:off x="6530328" y="1676400"/>
            <a:ext cx="205739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25" name="Textfeld 24"/>
          <xdr:cNvSpPr txBox="1"/>
        </xdr:nvSpPr>
        <xdr:spPr>
          <a:xfrm>
            <a:off x="651510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1</a:t>
            </a:r>
          </a:p>
        </xdr:txBody>
      </xdr:sp>
    </xdr:grpSp>
    <xdr:clientData/>
  </xdr:twoCellAnchor>
  <xdr:twoCellAnchor>
    <xdr:from>
      <xdr:col>8</xdr:col>
      <xdr:colOff>675084</xdr:colOff>
      <xdr:row>12</xdr:row>
      <xdr:rowOff>52387</xdr:rowOff>
    </xdr:from>
    <xdr:to>
      <xdr:col>9</xdr:col>
      <xdr:colOff>108346</xdr:colOff>
      <xdr:row>13</xdr:row>
      <xdr:rowOff>221457</xdr:rowOff>
    </xdr:to>
    <xdr:grpSp>
      <xdr:nvGrpSpPr>
        <xdr:cNvPr id="26" name="Gruppieren 25"/>
        <xdr:cNvGrpSpPr/>
      </xdr:nvGrpSpPr>
      <xdr:grpSpPr>
        <a:xfrm>
          <a:off x="4818459" y="2814637"/>
          <a:ext cx="171450" cy="240508"/>
          <a:chOff x="6507480" y="1645920"/>
          <a:chExt cx="228600" cy="259080"/>
        </a:xfrm>
      </xdr:grpSpPr>
      <xdr:sp macro="" textlink="">
        <xdr:nvSpPr>
          <xdr:cNvPr id="27" name="Flussdiagramm: Verbindungsstelle 26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28" name="Textfeld 27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2</a:t>
            </a:r>
          </a:p>
        </xdr:txBody>
      </xdr:sp>
    </xdr:grpSp>
    <xdr:clientData/>
  </xdr:twoCellAnchor>
  <xdr:twoCellAnchor>
    <xdr:from>
      <xdr:col>6</xdr:col>
      <xdr:colOff>284559</xdr:colOff>
      <xdr:row>17</xdr:row>
      <xdr:rowOff>152400</xdr:rowOff>
    </xdr:from>
    <xdr:to>
      <xdr:col>6</xdr:col>
      <xdr:colOff>513159</xdr:colOff>
      <xdr:row>19</xdr:row>
      <xdr:rowOff>0</xdr:rowOff>
    </xdr:to>
    <xdr:grpSp>
      <xdr:nvGrpSpPr>
        <xdr:cNvPr id="29" name="Gruppieren 28"/>
        <xdr:cNvGrpSpPr/>
      </xdr:nvGrpSpPr>
      <xdr:grpSpPr>
        <a:xfrm>
          <a:off x="2689622" y="3664744"/>
          <a:ext cx="228600" cy="288131"/>
          <a:chOff x="6507480" y="1645920"/>
          <a:chExt cx="228600" cy="259080"/>
        </a:xfrm>
      </xdr:grpSpPr>
      <xdr:sp macro="" textlink="">
        <xdr:nvSpPr>
          <xdr:cNvPr id="30" name="Flussdiagramm: Verbindungsstelle 29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31" name="Textfeld 30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3</a:t>
            </a:r>
          </a:p>
        </xdr:txBody>
      </xdr:sp>
    </xdr:grpSp>
    <xdr:clientData/>
  </xdr:twoCellAnchor>
  <xdr:twoCellAnchor>
    <xdr:from>
      <xdr:col>6</xdr:col>
      <xdr:colOff>1191</xdr:colOff>
      <xdr:row>19</xdr:row>
      <xdr:rowOff>76200</xdr:rowOff>
    </xdr:from>
    <xdr:to>
      <xdr:col>6</xdr:col>
      <xdr:colOff>229790</xdr:colOff>
      <xdr:row>21</xdr:row>
      <xdr:rowOff>19050</xdr:rowOff>
    </xdr:to>
    <xdr:grpSp>
      <xdr:nvGrpSpPr>
        <xdr:cNvPr id="32" name="Gruppieren 31"/>
        <xdr:cNvGrpSpPr/>
      </xdr:nvGrpSpPr>
      <xdr:grpSpPr>
        <a:xfrm>
          <a:off x="2406254" y="4029075"/>
          <a:ext cx="228599" cy="264319"/>
          <a:chOff x="6507480" y="1645920"/>
          <a:chExt cx="228600" cy="259080"/>
        </a:xfrm>
      </xdr:grpSpPr>
      <xdr:sp macro="" textlink="">
        <xdr:nvSpPr>
          <xdr:cNvPr id="33" name="Flussdiagramm: Verbindungsstelle 32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34" name="Textfeld 33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4</a:t>
            </a:r>
          </a:p>
        </xdr:txBody>
      </xdr:sp>
    </xdr:grpSp>
    <xdr:clientData/>
  </xdr:twoCellAnchor>
  <xdr:twoCellAnchor>
    <xdr:from>
      <xdr:col>4</xdr:col>
      <xdr:colOff>284559</xdr:colOff>
      <xdr:row>22</xdr:row>
      <xdr:rowOff>3571</xdr:rowOff>
    </xdr:from>
    <xdr:to>
      <xdr:col>4</xdr:col>
      <xdr:colOff>536019</xdr:colOff>
      <xdr:row>23</xdr:row>
      <xdr:rowOff>32146</xdr:rowOff>
    </xdr:to>
    <xdr:grpSp>
      <xdr:nvGrpSpPr>
        <xdr:cNvPr id="35" name="Gruppieren 34"/>
        <xdr:cNvGrpSpPr/>
      </xdr:nvGrpSpPr>
      <xdr:grpSpPr>
        <a:xfrm>
          <a:off x="1737122" y="4349352"/>
          <a:ext cx="251460" cy="266700"/>
          <a:chOff x="6507480" y="1645920"/>
          <a:chExt cx="228600" cy="259080"/>
        </a:xfrm>
      </xdr:grpSpPr>
      <xdr:sp macro="" textlink="">
        <xdr:nvSpPr>
          <xdr:cNvPr id="36" name="Flussdiagramm: Verbindungsstelle 35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37" name="Textfeld 36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5</a:t>
            </a:r>
          </a:p>
        </xdr:txBody>
      </xdr:sp>
    </xdr:grpSp>
    <xdr:clientData/>
  </xdr:twoCellAnchor>
  <xdr:twoCellAnchor>
    <xdr:from>
      <xdr:col>2</xdr:col>
      <xdr:colOff>676275</xdr:colOff>
      <xdr:row>13</xdr:row>
      <xdr:rowOff>4761</xdr:rowOff>
    </xdr:from>
    <xdr:to>
      <xdr:col>3</xdr:col>
      <xdr:colOff>119063</xdr:colOff>
      <xdr:row>14</xdr:row>
      <xdr:rowOff>25003</xdr:rowOff>
    </xdr:to>
    <xdr:grpSp>
      <xdr:nvGrpSpPr>
        <xdr:cNvPr id="38" name="Gruppieren 37"/>
        <xdr:cNvGrpSpPr/>
      </xdr:nvGrpSpPr>
      <xdr:grpSpPr>
        <a:xfrm>
          <a:off x="1176338" y="2838449"/>
          <a:ext cx="180975" cy="258367"/>
          <a:chOff x="6507480" y="1645920"/>
          <a:chExt cx="228600" cy="259080"/>
        </a:xfrm>
      </xdr:grpSpPr>
      <xdr:sp macro="" textlink="">
        <xdr:nvSpPr>
          <xdr:cNvPr id="39" name="Flussdiagramm: Verbindungsstelle 38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40" name="Textfeld 39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6</a:t>
            </a:r>
          </a:p>
        </xdr:txBody>
      </xdr:sp>
    </xdr:grpSp>
    <xdr:clientData/>
  </xdr:twoCellAnchor>
  <xdr:twoCellAnchor>
    <xdr:from>
      <xdr:col>0</xdr:col>
      <xdr:colOff>200018</xdr:colOff>
      <xdr:row>20</xdr:row>
      <xdr:rowOff>5715</xdr:rowOff>
    </xdr:from>
    <xdr:to>
      <xdr:col>1</xdr:col>
      <xdr:colOff>171454</xdr:colOff>
      <xdr:row>21</xdr:row>
      <xdr:rowOff>57150</xdr:rowOff>
    </xdr:to>
    <xdr:grpSp>
      <xdr:nvGrpSpPr>
        <xdr:cNvPr id="41" name="Gruppieren 40"/>
        <xdr:cNvGrpSpPr/>
      </xdr:nvGrpSpPr>
      <xdr:grpSpPr>
        <a:xfrm>
          <a:off x="200018" y="4041934"/>
          <a:ext cx="245280" cy="289560"/>
          <a:chOff x="6507480" y="1645920"/>
          <a:chExt cx="228610" cy="259080"/>
        </a:xfrm>
      </xdr:grpSpPr>
      <xdr:sp macro="" textlink="">
        <xdr:nvSpPr>
          <xdr:cNvPr id="42" name="Flussdiagramm: Verbindungsstelle 41"/>
          <xdr:cNvSpPr/>
        </xdr:nvSpPr>
        <xdr:spPr>
          <a:xfrm>
            <a:off x="6530349" y="1676400"/>
            <a:ext cx="205741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43" name="Textfeld 42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7</a:t>
            </a:r>
          </a:p>
          <a:p>
            <a:pPr algn="l"/>
            <a:endParaRPr/>
          </a:p>
        </xdr:txBody>
      </xdr:sp>
    </xdr:grpSp>
    <xdr:clientData/>
  </xdr:twoCellAnchor>
  <xdr:twoCellAnchor>
    <xdr:from>
      <xdr:col>1</xdr:col>
      <xdr:colOff>19050</xdr:colOff>
      <xdr:row>0</xdr:row>
      <xdr:rowOff>285750</xdr:rowOff>
    </xdr:from>
    <xdr:to>
      <xdr:col>2</xdr:col>
      <xdr:colOff>0</xdr:colOff>
      <xdr:row>2</xdr:row>
      <xdr:rowOff>19050</xdr:rowOff>
    </xdr:to>
    <xdr:grpSp>
      <xdr:nvGrpSpPr>
        <xdr:cNvPr id="44" name="Gruppieren 43"/>
        <xdr:cNvGrpSpPr/>
      </xdr:nvGrpSpPr>
      <xdr:grpSpPr>
        <a:xfrm>
          <a:off x="292894" y="285750"/>
          <a:ext cx="207169" cy="269081"/>
          <a:chOff x="6515100" y="1645920"/>
          <a:chExt cx="220980" cy="259080"/>
        </a:xfrm>
      </xdr:grpSpPr>
      <xdr:sp macro="" textlink="">
        <xdr:nvSpPr>
          <xdr:cNvPr id="45" name="Flussdiagramm: Verbindungsstelle 44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46" name="Textfeld 45"/>
          <xdr:cNvSpPr txBox="1"/>
        </xdr:nvSpPr>
        <xdr:spPr>
          <a:xfrm>
            <a:off x="651510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X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4763</xdr:colOff>
      <xdr:row>13</xdr:row>
      <xdr:rowOff>9525</xdr:rowOff>
    </xdr:from>
    <xdr:to>
      <xdr:col>2</xdr:col>
      <xdr:colOff>61913</xdr:colOff>
      <xdr:row>17</xdr:row>
      <xdr:rowOff>104776</xdr:rowOff>
    </xdr:to>
    <xdr:grpSp>
      <xdr:nvGrpSpPr>
        <xdr:cNvPr id="5" name="Gruppieren 4"/>
        <xdr:cNvGrpSpPr/>
      </xdr:nvGrpSpPr>
      <xdr:grpSpPr>
        <a:xfrm>
          <a:off x="4763" y="2771775"/>
          <a:ext cx="560614" cy="789215"/>
          <a:chOff x="76200" y="2851150"/>
          <a:chExt cx="596900" cy="754063"/>
        </a:xfrm>
      </xdr:grpSpPr>
      <xdr:sp macro="" textlink="">
        <xdr:nvSpPr>
          <xdr:cNvPr id="7" name="Rechteck 6"/>
          <xdr:cNvSpPr/>
        </xdr:nvSpPr>
        <xdr:spPr>
          <a:xfrm>
            <a:off x="76200" y="2851150"/>
            <a:ext cx="596900" cy="75406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grpSp>
        <xdr:nvGrpSpPr>
          <xdr:cNvPr id="6" name="Gruppieren 5"/>
          <xdr:cNvGrpSpPr/>
        </xdr:nvGrpSpPr>
        <xdr:grpSpPr>
          <a:xfrm>
            <a:off x="104775" y="2917824"/>
            <a:ext cx="530225" cy="601664"/>
            <a:chOff x="106680" y="2972040"/>
            <a:chExt cx="497763" cy="682562"/>
          </a:xfrm>
          <a:solidFill>
            <a:schemeClr val="bg1">
              <a:lumMod val="95000"/>
            </a:schemeClr>
          </a:solidFill>
        </xdr:grpSpPr>
        <xdr:pic>
          <xdr:nvPicPr>
            <xdr:cNvPr id="3" name="Picture 6" descr="A08-204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/>
            <a:srcRect/>
            <a:stretch>
              <a:fillRect/>
            </a:stretch>
          </xdr:blipFill>
          <xdr:spPr>
            <a:xfrm>
              <a:off x="106680" y="3451604"/>
              <a:ext cx="497763" cy="202998"/>
            </a:xfrm>
            <a:prstGeom prst="rect">
              <a:avLst/>
            </a:prstGeom>
            <a:grpFill/>
            <a:ln w="9525">
              <a:noFill/>
              <a:miter/>
            </a:ln>
          </xdr:spPr>
        </xdr:pic>
        <xdr:pic>
          <xdr:nvPicPr>
            <xdr:cNvPr id="4" name="Picture 8" descr="A08-155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200977" y="2972040"/>
              <a:ext cx="284178" cy="293285"/>
            </a:xfrm>
            <a:prstGeom prst="rect">
              <a:avLst/>
            </a:prstGeom>
            <a:grpFill/>
            <a:ln w="9525">
              <a:noFill/>
              <a:miter/>
            </a:ln>
          </xdr:spPr>
        </xdr:pic>
      </xdr:grpSp>
    </xdr:grpSp>
    <xdr:clientData/>
  </xdr:twoCellAnchor>
  <xdr:twoCellAnchor>
    <xdr:from>
      <xdr:col>2</xdr:col>
      <xdr:colOff>409575</xdr:colOff>
      <xdr:row>7</xdr:row>
      <xdr:rowOff>19050</xdr:rowOff>
    </xdr:from>
    <xdr:to>
      <xdr:col>2</xdr:col>
      <xdr:colOff>409575</xdr:colOff>
      <xdr:row>14</xdr:row>
      <xdr:rowOff>285750</xdr:rowOff>
    </xdr:to>
    <xdr:sp macro="" textlink="">
      <xdr:nvSpPr>
        <xdr:cNvPr id="9" name="Line 18"/>
        <xdr:cNvSpPr>
          <a:spLocks noChangeShapeType="1"/>
        </xdr:cNvSpPr>
      </xdr:nvSpPr>
      <xdr:spPr>
        <a:xfrm>
          <a:off x="947058" y="1563461"/>
          <a:ext cx="0" cy="1430110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6</xdr:col>
      <xdr:colOff>352425</xdr:colOff>
      <xdr:row>6</xdr:row>
      <xdr:rowOff>272141</xdr:rowOff>
    </xdr:from>
    <xdr:to>
      <xdr:col>6</xdr:col>
      <xdr:colOff>352425</xdr:colOff>
      <xdr:row>14</xdr:row>
      <xdr:rowOff>312964</xdr:rowOff>
    </xdr:to>
    <xdr:sp macro="" textlink="">
      <xdr:nvSpPr>
        <xdr:cNvPr id="10" name="Line 19"/>
        <xdr:cNvSpPr>
          <a:spLocks noChangeShapeType="1"/>
        </xdr:cNvSpPr>
      </xdr:nvSpPr>
      <xdr:spPr>
        <a:xfrm>
          <a:off x="2896961" y="1544410"/>
          <a:ext cx="0" cy="1476375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15</xdr:col>
      <xdr:colOff>409575</xdr:colOff>
      <xdr:row>7</xdr:row>
      <xdr:rowOff>19049</xdr:rowOff>
    </xdr:from>
    <xdr:to>
      <xdr:col>15</xdr:col>
      <xdr:colOff>409575</xdr:colOff>
      <xdr:row>14</xdr:row>
      <xdr:rowOff>312964</xdr:rowOff>
    </xdr:to>
    <xdr:sp macro="" textlink="">
      <xdr:nvSpPr>
        <xdr:cNvPr id="11" name="Line 20"/>
        <xdr:cNvSpPr>
          <a:spLocks noChangeShapeType="1"/>
        </xdr:cNvSpPr>
      </xdr:nvSpPr>
      <xdr:spPr>
        <a:xfrm>
          <a:off x="9288236" y="1563460"/>
          <a:ext cx="0" cy="1457325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20</xdr:col>
      <xdr:colOff>533400</xdr:colOff>
      <xdr:row>5</xdr:row>
      <xdr:rowOff>28575</xdr:rowOff>
    </xdr:from>
    <xdr:to>
      <xdr:col>20</xdr:col>
      <xdr:colOff>752475</xdr:colOff>
      <xdr:row>6</xdr:row>
      <xdr:rowOff>95250</xdr:rowOff>
    </xdr:to>
    <xdr:grpSp>
      <xdr:nvGrpSpPr>
        <xdr:cNvPr id="18" name="Gruppieren 17"/>
        <xdr:cNvGrpSpPr/>
      </xdr:nvGrpSpPr>
      <xdr:grpSpPr>
        <a:xfrm>
          <a:off x="11151054" y="1307646"/>
          <a:ext cx="0" cy="121104"/>
          <a:chOff x="6515100" y="1645920"/>
          <a:chExt cx="220980" cy="259080"/>
        </a:xfrm>
      </xdr:grpSpPr>
      <xdr:sp macro="" textlink="">
        <xdr:nvSpPr>
          <xdr:cNvPr id="16" name="Flussdiagramm: Verbindungsstelle 15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17" name="Textfeld 16"/>
          <xdr:cNvSpPr txBox="1"/>
        </xdr:nvSpPr>
        <xdr:spPr>
          <a:xfrm>
            <a:off x="651510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1</a:t>
            </a:r>
          </a:p>
        </xdr:txBody>
      </xdr:sp>
    </xdr:grpSp>
    <xdr:clientData/>
  </xdr:twoCellAnchor>
  <xdr:twoCellAnchor>
    <xdr:from>
      <xdr:col>15</xdr:col>
      <xdr:colOff>657225</xdr:colOff>
      <xdr:row>11</xdr:row>
      <xdr:rowOff>66674</xdr:rowOff>
    </xdr:from>
    <xdr:to>
      <xdr:col>16</xdr:col>
      <xdr:colOff>90487</xdr:colOff>
      <xdr:row>12</xdr:row>
      <xdr:rowOff>225425</xdr:rowOff>
    </xdr:to>
    <xdr:grpSp>
      <xdr:nvGrpSpPr>
        <xdr:cNvPr id="30" name="Gruppieren 29"/>
        <xdr:cNvGrpSpPr/>
      </xdr:nvGrpSpPr>
      <xdr:grpSpPr>
        <a:xfrm>
          <a:off x="8930368" y="2502353"/>
          <a:ext cx="168048" cy="240393"/>
          <a:chOff x="6507480" y="1645920"/>
          <a:chExt cx="228600" cy="259080"/>
        </a:xfrm>
      </xdr:grpSpPr>
      <xdr:sp macro="" textlink="">
        <xdr:nvSpPr>
          <xdr:cNvPr id="31" name="Flussdiagramm: Verbindungsstelle 30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32" name="Textfeld 31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2</a:t>
            </a:r>
          </a:p>
        </xdr:txBody>
      </xdr:sp>
    </xdr:grpSp>
    <xdr:clientData/>
  </xdr:twoCellAnchor>
  <xdr:twoCellAnchor>
    <xdr:from>
      <xdr:col>6</xdr:col>
      <xdr:colOff>314325</xdr:colOff>
      <xdr:row>16</xdr:row>
      <xdr:rowOff>152400</xdr:rowOff>
    </xdr:from>
    <xdr:to>
      <xdr:col>6</xdr:col>
      <xdr:colOff>542925</xdr:colOff>
      <xdr:row>18</xdr:row>
      <xdr:rowOff>0</xdr:rowOff>
    </xdr:to>
    <xdr:grpSp>
      <xdr:nvGrpSpPr>
        <xdr:cNvPr id="33" name="Gruppieren 32"/>
        <xdr:cNvGrpSpPr/>
      </xdr:nvGrpSpPr>
      <xdr:grpSpPr>
        <a:xfrm>
          <a:off x="2681968" y="3404507"/>
          <a:ext cx="228600" cy="296636"/>
          <a:chOff x="6507480" y="1645920"/>
          <a:chExt cx="228600" cy="259080"/>
        </a:xfrm>
      </xdr:grpSpPr>
      <xdr:sp macro="" textlink="">
        <xdr:nvSpPr>
          <xdr:cNvPr id="34" name="Flussdiagramm: Verbindungsstelle 33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35" name="Textfeld 34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7</a:t>
            </a:r>
          </a:p>
        </xdr:txBody>
      </xdr:sp>
    </xdr:grpSp>
    <xdr:clientData/>
  </xdr:twoCellAnchor>
  <xdr:twoCellAnchor>
    <xdr:from>
      <xdr:col>6</xdr:col>
      <xdr:colOff>19050</xdr:colOff>
      <xdr:row>18</xdr:row>
      <xdr:rowOff>76200</xdr:rowOff>
    </xdr:from>
    <xdr:to>
      <xdr:col>6</xdr:col>
      <xdr:colOff>247649</xdr:colOff>
      <xdr:row>20</xdr:row>
      <xdr:rowOff>19050</xdr:rowOff>
    </xdr:to>
    <xdr:grpSp>
      <xdr:nvGrpSpPr>
        <xdr:cNvPr id="36" name="Gruppieren 35"/>
        <xdr:cNvGrpSpPr/>
      </xdr:nvGrpSpPr>
      <xdr:grpSpPr>
        <a:xfrm>
          <a:off x="2386693" y="3777343"/>
          <a:ext cx="228599" cy="269421"/>
          <a:chOff x="6507480" y="1645920"/>
          <a:chExt cx="228600" cy="259080"/>
        </a:xfrm>
      </xdr:grpSpPr>
      <xdr:sp macro="" textlink="">
        <xdr:nvSpPr>
          <xdr:cNvPr id="41" name="Flussdiagramm: Verbindungsstelle 40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42" name="Textfeld 41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8</a:t>
            </a:r>
          </a:p>
        </xdr:txBody>
      </xdr:sp>
    </xdr:grpSp>
    <xdr:clientData/>
  </xdr:twoCellAnchor>
  <xdr:twoCellAnchor>
    <xdr:from>
      <xdr:col>4</xdr:col>
      <xdr:colOff>257174</xdr:colOff>
      <xdr:row>20</xdr:row>
      <xdr:rowOff>71438</xdr:rowOff>
    </xdr:from>
    <xdr:to>
      <xdr:col>4</xdr:col>
      <xdr:colOff>523874</xdr:colOff>
      <xdr:row>22</xdr:row>
      <xdr:rowOff>44450</xdr:rowOff>
    </xdr:to>
    <xdr:grpSp>
      <xdr:nvGrpSpPr>
        <xdr:cNvPr id="43" name="Gruppieren 42"/>
        <xdr:cNvGrpSpPr/>
      </xdr:nvGrpSpPr>
      <xdr:grpSpPr>
        <a:xfrm>
          <a:off x="1685924" y="4099152"/>
          <a:ext cx="266700" cy="299584"/>
          <a:chOff x="6507480" y="1645920"/>
          <a:chExt cx="228600" cy="259080"/>
        </a:xfrm>
      </xdr:grpSpPr>
      <xdr:sp macro="" textlink="">
        <xdr:nvSpPr>
          <xdr:cNvPr id="44" name="Flussdiagramm: Verbindungsstelle 43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45" name="Textfeld 44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9</a:t>
            </a:r>
          </a:p>
        </xdr:txBody>
      </xdr:sp>
    </xdr:grpSp>
    <xdr:clientData/>
  </xdr:twoCellAnchor>
  <xdr:twoCellAnchor>
    <xdr:from>
      <xdr:col>2</xdr:col>
      <xdr:colOff>588963</xdr:colOff>
      <xdr:row>11</xdr:row>
      <xdr:rowOff>155574</xdr:rowOff>
    </xdr:from>
    <xdr:to>
      <xdr:col>3</xdr:col>
      <xdr:colOff>150812</xdr:colOff>
      <xdr:row>13</xdr:row>
      <xdr:rowOff>47625</xdr:rowOff>
    </xdr:to>
    <xdr:grpSp>
      <xdr:nvGrpSpPr>
        <xdr:cNvPr id="49" name="Gruppieren 48"/>
        <xdr:cNvGrpSpPr/>
      </xdr:nvGrpSpPr>
      <xdr:grpSpPr>
        <a:xfrm>
          <a:off x="1092427" y="2524578"/>
          <a:ext cx="296635" cy="285297"/>
          <a:chOff x="6507480" y="1645920"/>
          <a:chExt cx="236220" cy="259080"/>
        </a:xfrm>
      </xdr:grpSpPr>
      <xdr:sp macro="" textlink="">
        <xdr:nvSpPr>
          <xdr:cNvPr id="50" name="Flussdiagramm: Verbindungsstelle 49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51" name="Textfeld 50"/>
          <xdr:cNvSpPr txBox="1"/>
        </xdr:nvSpPr>
        <xdr:spPr>
          <a:xfrm>
            <a:off x="6507480" y="1645920"/>
            <a:ext cx="23622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10</a:t>
            </a:r>
          </a:p>
        </xdr:txBody>
      </xdr:sp>
    </xdr:grpSp>
    <xdr:clientData/>
  </xdr:twoCellAnchor>
  <xdr:twoCellAnchor>
    <xdr:from>
      <xdr:col>1</xdr:col>
      <xdr:colOff>19050</xdr:colOff>
      <xdr:row>0</xdr:row>
      <xdr:rowOff>285750</xdr:rowOff>
    </xdr:from>
    <xdr:to>
      <xdr:col>2</xdr:col>
      <xdr:colOff>0</xdr:colOff>
      <xdr:row>2</xdr:row>
      <xdr:rowOff>19050</xdr:rowOff>
    </xdr:to>
    <xdr:grpSp>
      <xdr:nvGrpSpPr>
        <xdr:cNvPr id="55" name="Gruppieren 54"/>
        <xdr:cNvGrpSpPr/>
      </xdr:nvGrpSpPr>
      <xdr:grpSpPr>
        <a:xfrm>
          <a:off x="291193" y="285750"/>
          <a:ext cx="212271" cy="277586"/>
          <a:chOff x="6515100" y="1645920"/>
          <a:chExt cx="220980" cy="259080"/>
        </a:xfrm>
      </xdr:grpSpPr>
      <xdr:sp macro="" textlink="">
        <xdr:nvSpPr>
          <xdr:cNvPr id="56" name="Flussdiagramm: Verbindungsstelle 55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57" name="Textfeld 56"/>
          <xdr:cNvSpPr txBox="1"/>
        </xdr:nvSpPr>
        <xdr:spPr>
          <a:xfrm>
            <a:off x="651510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X</a:t>
            </a:r>
          </a:p>
        </xdr:txBody>
      </xdr:sp>
    </xdr:grpSp>
    <xdr:clientData/>
  </xdr:twoCellAnchor>
  <xdr:twoCellAnchor>
    <xdr:from>
      <xdr:col>13</xdr:col>
      <xdr:colOff>152399</xdr:colOff>
      <xdr:row>16</xdr:row>
      <xdr:rowOff>111125</xdr:rowOff>
    </xdr:from>
    <xdr:to>
      <xdr:col>13</xdr:col>
      <xdr:colOff>412750</xdr:colOff>
      <xdr:row>17</xdr:row>
      <xdr:rowOff>230188</xdr:rowOff>
    </xdr:to>
    <xdr:grpSp>
      <xdr:nvGrpSpPr>
        <xdr:cNvPr id="64" name="Gruppieren 63"/>
        <xdr:cNvGrpSpPr/>
      </xdr:nvGrpSpPr>
      <xdr:grpSpPr>
        <a:xfrm>
          <a:off x="6751863" y="3363232"/>
          <a:ext cx="260351" cy="323170"/>
          <a:chOff x="6507480" y="1645920"/>
          <a:chExt cx="228600" cy="259080"/>
        </a:xfrm>
      </xdr:grpSpPr>
      <xdr:sp macro="" textlink="">
        <xdr:nvSpPr>
          <xdr:cNvPr id="65" name="Flussdiagramm: Verbindungsstelle 64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66" name="Textfeld 65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3</a:t>
            </a:r>
          </a:p>
        </xdr:txBody>
      </xdr:sp>
    </xdr:grpSp>
    <xdr:clientData/>
  </xdr:twoCellAnchor>
  <xdr:twoCellAnchor>
    <xdr:from>
      <xdr:col>13</xdr:col>
      <xdr:colOff>19050</xdr:colOff>
      <xdr:row>18</xdr:row>
      <xdr:rowOff>76200</xdr:rowOff>
    </xdr:from>
    <xdr:to>
      <xdr:col>13</xdr:col>
      <xdr:colOff>247649</xdr:colOff>
      <xdr:row>20</xdr:row>
      <xdr:rowOff>19050</xdr:rowOff>
    </xdr:to>
    <xdr:grpSp>
      <xdr:nvGrpSpPr>
        <xdr:cNvPr id="67" name="Gruppieren 66"/>
        <xdr:cNvGrpSpPr/>
      </xdr:nvGrpSpPr>
      <xdr:grpSpPr>
        <a:xfrm>
          <a:off x="6618514" y="3777343"/>
          <a:ext cx="228599" cy="269421"/>
          <a:chOff x="6507480" y="1645920"/>
          <a:chExt cx="228600" cy="259080"/>
        </a:xfrm>
      </xdr:grpSpPr>
      <xdr:sp macro="" textlink="">
        <xdr:nvSpPr>
          <xdr:cNvPr id="68" name="Flussdiagramm: Verbindungsstelle 67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69" name="Textfeld 68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4</a:t>
            </a:r>
          </a:p>
        </xdr:txBody>
      </xdr:sp>
    </xdr:grpSp>
    <xdr:clientData/>
  </xdr:twoCellAnchor>
  <xdr:twoCellAnchor>
    <xdr:from>
      <xdr:col>13</xdr:col>
      <xdr:colOff>1587</xdr:colOff>
      <xdr:row>16</xdr:row>
      <xdr:rowOff>152400</xdr:rowOff>
    </xdr:from>
    <xdr:to>
      <xdr:col>13</xdr:col>
      <xdr:colOff>1587</xdr:colOff>
      <xdr:row>18</xdr:row>
      <xdr:rowOff>0</xdr:rowOff>
    </xdr:to>
    <xdr:grpSp>
      <xdr:nvGrpSpPr>
        <xdr:cNvPr id="72" name="Gruppieren 71"/>
        <xdr:cNvGrpSpPr/>
      </xdr:nvGrpSpPr>
      <xdr:grpSpPr>
        <a:xfrm>
          <a:off x="6601051" y="3404507"/>
          <a:ext cx="0" cy="296636"/>
          <a:chOff x="6507480" y="1645920"/>
          <a:chExt cx="228600" cy="259080"/>
        </a:xfrm>
      </xdr:grpSpPr>
      <xdr:sp macro="" textlink="">
        <xdr:nvSpPr>
          <xdr:cNvPr id="73" name="Flussdiagramm: Verbindungsstelle 72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74" name="Textfeld 73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3</a:t>
            </a:r>
          </a:p>
        </xdr:txBody>
      </xdr:sp>
    </xdr:grpSp>
    <xdr:clientData/>
  </xdr:twoCellAnchor>
  <xdr:twoCellAnchor>
    <xdr:from>
      <xdr:col>9</xdr:col>
      <xdr:colOff>715962</xdr:colOff>
      <xdr:row>12</xdr:row>
      <xdr:rowOff>11112</xdr:rowOff>
    </xdr:from>
    <xdr:to>
      <xdr:col>10</xdr:col>
      <xdr:colOff>119062</xdr:colOff>
      <xdr:row>13</xdr:row>
      <xdr:rowOff>26987</xdr:rowOff>
    </xdr:to>
    <xdr:grpSp>
      <xdr:nvGrpSpPr>
        <xdr:cNvPr id="75" name="Gruppieren 74"/>
        <xdr:cNvGrpSpPr/>
      </xdr:nvGrpSpPr>
      <xdr:grpSpPr>
        <a:xfrm>
          <a:off x="5369605" y="2528433"/>
          <a:ext cx="165100" cy="260804"/>
          <a:chOff x="6507480" y="1645920"/>
          <a:chExt cx="228600" cy="259080"/>
        </a:xfrm>
      </xdr:grpSpPr>
      <xdr:sp macro="" textlink="">
        <xdr:nvSpPr>
          <xdr:cNvPr id="76" name="Flussdiagramm: Verbindungsstelle 75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77" name="Textfeld 76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6</a:t>
            </a:r>
          </a:p>
        </xdr:txBody>
      </xdr:sp>
    </xdr:grpSp>
    <xdr:clientData/>
  </xdr:twoCellAnchor>
  <xdr:twoCellAnchor>
    <xdr:from>
      <xdr:col>11</xdr:col>
      <xdr:colOff>261938</xdr:colOff>
      <xdr:row>21</xdr:row>
      <xdr:rowOff>0</xdr:rowOff>
    </xdr:from>
    <xdr:to>
      <xdr:col>11</xdr:col>
      <xdr:colOff>490538</xdr:colOff>
      <xdr:row>22</xdr:row>
      <xdr:rowOff>28575</xdr:rowOff>
    </xdr:to>
    <xdr:grpSp>
      <xdr:nvGrpSpPr>
        <xdr:cNvPr id="78" name="Gruppieren 77"/>
        <xdr:cNvGrpSpPr/>
      </xdr:nvGrpSpPr>
      <xdr:grpSpPr>
        <a:xfrm>
          <a:off x="5908902" y="4109357"/>
          <a:ext cx="228600" cy="273504"/>
          <a:chOff x="6507480" y="1645920"/>
          <a:chExt cx="228600" cy="259080"/>
        </a:xfrm>
      </xdr:grpSpPr>
      <xdr:sp macro="" textlink="">
        <xdr:nvSpPr>
          <xdr:cNvPr id="79" name="Flussdiagramm: Verbindungsstelle 78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80" name="Textfeld 79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5</a:t>
            </a:r>
          </a:p>
        </xdr:txBody>
      </xdr:sp>
    </xdr:grpSp>
    <xdr:clientData/>
  </xdr:twoCellAnchor>
  <xdr:twoCellAnchor>
    <xdr:from>
      <xdr:col>0</xdr:col>
      <xdr:colOff>93657</xdr:colOff>
      <xdr:row>18</xdr:row>
      <xdr:rowOff>65088</xdr:rowOff>
    </xdr:from>
    <xdr:to>
      <xdr:col>1</xdr:col>
      <xdr:colOff>174624</xdr:colOff>
      <xdr:row>20</xdr:row>
      <xdr:rowOff>31750</xdr:rowOff>
    </xdr:to>
    <xdr:grpSp>
      <xdr:nvGrpSpPr>
        <xdr:cNvPr id="81" name="Gruppieren 80"/>
        <xdr:cNvGrpSpPr/>
      </xdr:nvGrpSpPr>
      <xdr:grpSpPr>
        <a:xfrm>
          <a:off x="93657" y="3766231"/>
          <a:ext cx="353110" cy="293233"/>
          <a:chOff x="6507477" y="1645920"/>
          <a:chExt cx="236220" cy="259080"/>
        </a:xfrm>
      </xdr:grpSpPr>
      <xdr:sp macro="" textlink="">
        <xdr:nvSpPr>
          <xdr:cNvPr id="82" name="Flussdiagramm: Verbindungsstelle 81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83" name="Textfeld 82"/>
          <xdr:cNvSpPr txBox="1"/>
        </xdr:nvSpPr>
        <xdr:spPr>
          <a:xfrm>
            <a:off x="6507477" y="1645920"/>
            <a:ext cx="23622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11</a:t>
            </a:r>
          </a:p>
        </xdr:txBody>
      </xdr:sp>
    </xdr:grpSp>
    <xdr:clientData/>
  </xdr:twoCellAnchor>
  <xdr:twoCellAnchor>
    <xdr:from>
      <xdr:col>0</xdr:col>
      <xdr:colOff>180975</xdr:colOff>
      <xdr:row>24</xdr:row>
      <xdr:rowOff>123824</xdr:rowOff>
    </xdr:from>
    <xdr:to>
      <xdr:col>5</xdr:col>
      <xdr:colOff>28575</xdr:colOff>
      <xdr:row>29</xdr:row>
      <xdr:rowOff>104775</xdr:rowOff>
    </xdr:to>
    <xdr:sp macro="" textlink="">
      <xdr:nvSpPr>
        <xdr:cNvPr id="85" name="Rectangle 9"/>
        <xdr:cNvSpPr>
          <a:spLocks noChangeArrowheads="1"/>
        </xdr:cNvSpPr>
      </xdr:nvSpPr>
      <xdr:spPr>
        <a:xfrm>
          <a:off x="181428" y="5216071"/>
          <a:ext cx="1084035" cy="1102178"/>
        </a:xfrm>
        <a:prstGeom prst="rect">
          <a:avLst/>
        </a:prstGeom>
        <a:noFill/>
        <a:ln w="25400">
          <a:noFill/>
          <a:miter/>
        </a:ln>
        <a:effectLst/>
      </xdr:spPr>
      <xdr:txBody>
        <a:bodyPr vertOverflow="clip" lIns="91440" tIns="45720" rIns="91440" bIns="45720" anchor="ctr"/>
        <a:lstStyle/>
        <a:p>
          <a:pPr algn="ctr"/>
          <a:r>
            <a:rPr sz="2800" b="1">
              <a:solidFill>
                <a:srgbClr val="ED7D31"/>
              </a:solidFill>
              <a:latin typeface="Arial"/>
              <a:ea typeface="Arial"/>
            </a:rPr>
            <a:t>MS 2</a:t>
          </a:r>
        </a:p>
      </xdr:txBody>
    </xdr:sp>
    <xdr:clientData/>
  </xdr:twoCellAnchor>
  <xdr:twoCellAnchor>
    <xdr:from>
      <xdr:col>0</xdr:col>
      <xdr:colOff>190500</xdr:colOff>
      <xdr:row>30</xdr:row>
      <xdr:rowOff>95250</xdr:rowOff>
    </xdr:from>
    <xdr:to>
      <xdr:col>5</xdr:col>
      <xdr:colOff>38100</xdr:colOff>
      <xdr:row>35</xdr:row>
      <xdr:rowOff>47625</xdr:rowOff>
    </xdr:to>
    <xdr:sp macro="" textlink="">
      <xdr:nvSpPr>
        <xdr:cNvPr id="86" name="Rectangle 9"/>
        <xdr:cNvSpPr>
          <a:spLocks noChangeArrowheads="1"/>
        </xdr:cNvSpPr>
      </xdr:nvSpPr>
      <xdr:spPr>
        <a:xfrm>
          <a:off x="190500" y="6440714"/>
          <a:ext cx="1084035" cy="1016000"/>
        </a:xfrm>
        <a:prstGeom prst="rect">
          <a:avLst/>
        </a:prstGeom>
        <a:noFill/>
        <a:ln w="25400">
          <a:noFill/>
          <a:miter/>
        </a:ln>
        <a:effectLst/>
      </xdr:spPr>
      <xdr:txBody>
        <a:bodyPr vertOverflow="clip" lIns="91440" tIns="45720" rIns="91440" bIns="45720" anchor="ctr"/>
        <a:lstStyle/>
        <a:p>
          <a:pPr algn="ctr"/>
          <a:r>
            <a:rPr sz="2800" b="1">
              <a:solidFill>
                <a:srgbClr val="ED7D31"/>
              </a:solidFill>
              <a:latin typeface="Arial"/>
              <a:ea typeface="Arial"/>
            </a:rPr>
            <a:t>MS 1</a:t>
          </a:r>
        </a:p>
      </xdr:txBody>
    </xdr:sp>
    <xdr:clientData/>
  </xdr:twoCellAnchor>
  <xdr:twoCellAnchor>
    <xdr:from>
      <xdr:col>13</xdr:col>
      <xdr:colOff>419100</xdr:colOff>
      <xdr:row>7</xdr:row>
      <xdr:rowOff>9525</xdr:rowOff>
    </xdr:from>
    <xdr:to>
      <xdr:col>13</xdr:col>
      <xdr:colOff>419100</xdr:colOff>
      <xdr:row>14</xdr:row>
      <xdr:rowOff>306161</xdr:rowOff>
    </xdr:to>
    <xdr:sp macro="" textlink="">
      <xdr:nvSpPr>
        <xdr:cNvPr id="87" name="Line 19"/>
        <xdr:cNvSpPr>
          <a:spLocks noChangeShapeType="1"/>
        </xdr:cNvSpPr>
      </xdr:nvSpPr>
      <xdr:spPr>
        <a:xfrm>
          <a:off x="7508421" y="1553936"/>
          <a:ext cx="0" cy="1460046"/>
        </a:xfrm>
        <a:prstGeom prst="line">
          <a:avLst/>
        </a:prstGeom>
        <a:noFill/>
        <a:ln w="9525">
          <a:solidFill>
            <a:schemeClr val="tx1"/>
          </a:solidFill>
          <a:round/>
          <a:tailEnd type="triangle" w="lg" len="med"/>
        </a:ln>
        <a:effectLst/>
      </xdr:spPr>
      <xdr:txBody>
        <a:bodyPr vertOverflow="clip" lIns="91440" tIns="45720" rIns="91440" bIns="45720"/>
        <a:lstStyle/>
        <a:p>
          <a:pPr algn="l"/>
          <a:endParaRPr/>
        </a:p>
      </xdr:txBody>
    </xdr:sp>
    <xdr:clientData/>
  </xdr:twoCellAnchor>
  <xdr:twoCellAnchor>
    <xdr:from>
      <xdr:col>20</xdr:col>
      <xdr:colOff>269875</xdr:colOff>
      <xdr:row>6</xdr:row>
      <xdr:rowOff>83003</xdr:rowOff>
    </xdr:from>
    <xdr:to>
      <xdr:col>21</xdr:col>
      <xdr:colOff>131762</xdr:colOff>
      <xdr:row>7</xdr:row>
      <xdr:rowOff>59191</xdr:rowOff>
    </xdr:to>
    <xdr:grpSp>
      <xdr:nvGrpSpPr>
        <xdr:cNvPr id="84" name="Gruppieren 83"/>
        <xdr:cNvGrpSpPr/>
      </xdr:nvGrpSpPr>
      <xdr:grpSpPr>
        <a:xfrm>
          <a:off x="11087554" y="1416503"/>
          <a:ext cx="202065" cy="248331"/>
          <a:chOff x="6507480" y="1645920"/>
          <a:chExt cx="228600" cy="259080"/>
        </a:xfrm>
      </xdr:grpSpPr>
      <xdr:sp macro="" textlink="">
        <xdr:nvSpPr>
          <xdr:cNvPr id="88" name="Flussdiagramm: Verbindungsstelle 87"/>
          <xdr:cNvSpPr/>
        </xdr:nvSpPr>
        <xdr:spPr>
          <a:xfrm>
            <a:off x="6530340" y="1676400"/>
            <a:ext cx="205740" cy="205740"/>
          </a:xfrm>
          <a:prstGeom prst="flowChartConnector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89" name="Textfeld 88"/>
          <xdr:cNvSpPr txBox="1"/>
        </xdr:nvSpPr>
        <xdr:spPr>
          <a:xfrm>
            <a:off x="6507480" y="1645920"/>
            <a:ext cx="18288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lIns="91440" tIns="45720" rIns="91440" bIns="45720"/>
          <a:lstStyle/>
          <a:p>
            <a:pPr algn="l"/>
            <a:r>
              <a:rPr sz="1100">
                <a:solidFill>
                  <a:srgbClr val="FFFFFF"/>
                </a:solidFill>
                <a:latin typeface="Calibri"/>
                <a:ea typeface="Calibri"/>
              </a:rPr>
              <a:t>2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200025</xdr:rowOff>
    </xdr:from>
    <xdr:to>
      <xdr:col>7</xdr:col>
      <xdr:colOff>323850</xdr:colOff>
      <xdr:row>16</xdr:row>
      <xdr:rowOff>61910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6250"/>
        <a:stretch>
          <a:fillRect/>
        </a:stretch>
      </xdr:blipFill>
      <xdr:spPr>
        <a:xfrm>
          <a:off x="190500" y="1971675"/>
          <a:ext cx="4448175" cy="1666874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5</xdr:row>
      <xdr:rowOff>76200</xdr:rowOff>
    </xdr:from>
    <xdr:to>
      <xdr:col>4</xdr:col>
      <xdr:colOff>200025</xdr:colOff>
      <xdr:row>7</xdr:row>
      <xdr:rowOff>123825</xdr:rowOff>
    </xdr:to>
    <xdr:cxnSp macro="">
      <xdr:nvCxnSpPr>
        <xdr:cNvPr id="4" name="Gerade Verbindung mit Pfeil 3"/>
        <xdr:cNvCxnSpPr/>
      </xdr:nvCxnSpPr>
      <xdr:spPr>
        <a:xfrm>
          <a:off x="2828925" y="1762125"/>
          <a:ext cx="0" cy="371475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5</xdr:row>
      <xdr:rowOff>57150</xdr:rowOff>
    </xdr:from>
    <xdr:to>
      <xdr:col>6</xdr:col>
      <xdr:colOff>504825</xdr:colOff>
      <xdr:row>6</xdr:row>
      <xdr:rowOff>219075</xdr:rowOff>
    </xdr:to>
    <xdr:cxnSp macro="">
      <xdr:nvCxnSpPr>
        <xdr:cNvPr id="11" name="Gerade Verbindung mit Pfeil 10"/>
        <xdr:cNvCxnSpPr/>
      </xdr:nvCxnSpPr>
      <xdr:spPr>
        <a:xfrm>
          <a:off x="3990975" y="1743075"/>
          <a:ext cx="0" cy="24765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16</xdr:row>
      <xdr:rowOff>123824</xdr:rowOff>
    </xdr:from>
    <xdr:to>
      <xdr:col>2</xdr:col>
      <xdr:colOff>537482</xdr:colOff>
      <xdr:row>23</xdr:row>
      <xdr:rowOff>203598</xdr:rowOff>
    </xdr:to>
    <xdr:grpSp>
      <xdr:nvGrpSpPr>
        <xdr:cNvPr id="6" name="Gruppieren 5"/>
        <xdr:cNvGrpSpPr/>
      </xdr:nvGrpSpPr>
      <xdr:grpSpPr>
        <a:xfrm>
          <a:off x="200025" y="3062967"/>
          <a:ext cx="1426028" cy="1318024"/>
          <a:chOff x="200025" y="2981324"/>
          <a:chExt cx="1500868" cy="1243185"/>
        </a:xfrm>
      </xdr:grpSpPr>
      <xdr:pic>
        <xdr:nvPicPr>
          <xdr:cNvPr id="5" name="Grafik 4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8520" b="53460"/>
          <a:stretch>
            <a:fillRect/>
          </a:stretch>
        </xdr:blipFill>
        <xdr:spPr>
          <a:xfrm>
            <a:off x="200025" y="2981324"/>
            <a:ext cx="1392011" cy="1243185"/>
          </a:xfrm>
          <a:prstGeom prst="rect">
            <a:avLst/>
          </a:prstGeom>
          <a:ln w="31750">
            <a:solidFill>
              <a:schemeClr val="accent1"/>
            </a:solidFill>
          </a:ln>
        </xdr:spPr>
      </xdr:pic>
      <xdr:sp macro="" textlink="">
        <xdr:nvSpPr>
          <xdr:cNvPr id="2" name="Rechteck 1"/>
          <xdr:cNvSpPr/>
        </xdr:nvSpPr>
        <xdr:spPr>
          <a:xfrm>
            <a:off x="1524000" y="3054804"/>
            <a:ext cx="176893" cy="79601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180975</xdr:colOff>
      <xdr:row>26</xdr:row>
      <xdr:rowOff>142875</xdr:rowOff>
    </xdr:from>
    <xdr:to>
      <xdr:col>2</xdr:col>
      <xdr:colOff>683078</xdr:colOff>
      <xdr:row>35</xdr:row>
      <xdr:rowOff>27214</xdr:rowOff>
    </xdr:to>
    <xdr:grpSp>
      <xdr:nvGrpSpPr>
        <xdr:cNvPr id="7" name="Gruppieren 6"/>
        <xdr:cNvGrpSpPr/>
      </xdr:nvGrpSpPr>
      <xdr:grpSpPr>
        <a:xfrm>
          <a:off x="180975" y="4850946"/>
          <a:ext cx="1590674" cy="1694089"/>
          <a:chOff x="180975" y="4626429"/>
          <a:chExt cx="1665514" cy="1592035"/>
        </a:xfrm>
      </xdr:grpSpPr>
      <xdr:pic>
        <xdr:nvPicPr>
          <xdr:cNvPr id="9" name="irc_mi" descr="http://www.arndt-europadiscount.de/out/pictures/master/product/1/weidefass-wasserhahn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/>
          <a:srcRect t="8100" b="9720"/>
          <a:stretch>
            <a:fillRect/>
          </a:stretch>
        </xdr:blipFill>
        <xdr:spPr>
          <a:xfrm>
            <a:off x="180975" y="4626429"/>
            <a:ext cx="1325336" cy="1546623"/>
          </a:xfrm>
          <a:prstGeom prst="rect">
            <a:avLst/>
          </a:prstGeom>
          <a:noFill/>
          <a:ln w="31750">
            <a:solidFill>
              <a:schemeClr val="accent1"/>
            </a:solidFill>
          </a:ln>
        </xdr:spPr>
      </xdr:pic>
      <xdr:sp macro="" textlink="">
        <xdr:nvSpPr>
          <xdr:cNvPr id="8" name="Rechteck 7"/>
          <xdr:cNvSpPr/>
        </xdr:nvSpPr>
        <xdr:spPr>
          <a:xfrm>
            <a:off x="1479096" y="4880883"/>
            <a:ext cx="214993" cy="133758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hteck 9"/>
          <xdr:cNvSpPr/>
        </xdr:nvSpPr>
        <xdr:spPr>
          <a:xfrm>
            <a:off x="1204232" y="5953125"/>
            <a:ext cx="642257" cy="26533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</xdr:row>
      <xdr:rowOff>38100</xdr:rowOff>
    </xdr:from>
    <xdr:to>
      <xdr:col>13</xdr:col>
      <xdr:colOff>619125</xdr:colOff>
      <xdr:row>15</xdr:row>
      <xdr:rowOff>19050</xdr:rowOff>
    </xdr:to>
    <xdr:grpSp>
      <xdr:nvGrpSpPr>
        <xdr:cNvPr id="69" name="Gruppieren 68"/>
        <xdr:cNvGrpSpPr/>
      </xdr:nvGrpSpPr>
      <xdr:grpSpPr>
        <a:xfrm>
          <a:off x="3036094" y="609600"/>
          <a:ext cx="3048000" cy="1897856"/>
          <a:chOff x="2209801" y="400991"/>
          <a:chExt cx="4015739" cy="2174569"/>
        </a:xfrm>
      </xdr:grpSpPr>
      <xdr:pic>
        <xdr:nvPicPr>
          <xdr:cNvPr id="66" name="Grafik 6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4850"/>
          <a:stretch>
            <a:fillRect/>
          </a:stretch>
        </xdr:blipFill>
        <xdr:spPr>
          <a:xfrm>
            <a:off x="2209801" y="400991"/>
            <a:ext cx="4008120" cy="2174569"/>
          </a:xfrm>
          <a:prstGeom prst="rect">
            <a:avLst/>
          </a:prstGeom>
        </xdr:spPr>
      </xdr:pic>
      <xdr:sp macro="" textlink="">
        <xdr:nvSpPr>
          <xdr:cNvPr id="68" name="Rechteck 67"/>
          <xdr:cNvSpPr/>
        </xdr:nvSpPr>
        <xdr:spPr>
          <a:xfrm>
            <a:off x="5684520" y="1828800"/>
            <a:ext cx="541020" cy="62484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</xdr:grpSp>
    <xdr:clientData/>
  </xdr:twoCellAnchor>
  <xdr:twoCellAnchor editAs="oneCell">
    <xdr:from>
      <xdr:col>0</xdr:col>
      <xdr:colOff>225028</xdr:colOff>
      <xdr:row>17</xdr:row>
      <xdr:rowOff>173831</xdr:rowOff>
    </xdr:from>
    <xdr:to>
      <xdr:col>5</xdr:col>
      <xdr:colOff>70246</xdr:colOff>
      <xdr:row>22</xdr:row>
      <xdr:rowOff>52387</xdr:rowOff>
    </xdr:to>
    <xdr:pic>
      <xdr:nvPicPr>
        <xdr:cNvPr id="7" name="Picture 5" descr="1-8c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225028" y="2977754"/>
          <a:ext cx="1002506" cy="7715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517923</xdr:colOff>
      <xdr:row>20</xdr:row>
      <xdr:rowOff>88104</xdr:rowOff>
    </xdr:from>
    <xdr:to>
      <xdr:col>12</xdr:col>
      <xdr:colOff>363141</xdr:colOff>
      <xdr:row>29</xdr:row>
      <xdr:rowOff>50005</xdr:rowOff>
    </xdr:to>
    <xdr:grpSp>
      <xdr:nvGrpSpPr>
        <xdr:cNvPr id="3" name="Gruppieren 2"/>
        <xdr:cNvGrpSpPr/>
      </xdr:nvGrpSpPr>
      <xdr:grpSpPr>
        <a:xfrm>
          <a:off x="2518173" y="3505198"/>
          <a:ext cx="2690812" cy="1676401"/>
          <a:chOff x="3465212" y="3253740"/>
          <a:chExt cx="2803652" cy="1607820"/>
        </a:xfrm>
      </xdr:grpSpPr>
      <xdr:pic>
        <xdr:nvPicPr>
          <xdr:cNvPr id="6" name="Picture 7" descr="Wassermenge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>
          <a:xfrm>
            <a:off x="3465212" y="3253740"/>
            <a:ext cx="2803652" cy="1607820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" name="Rechteck 1"/>
          <xdr:cNvSpPr/>
        </xdr:nvSpPr>
        <xdr:spPr>
          <a:xfrm>
            <a:off x="4701540" y="3893820"/>
            <a:ext cx="144780" cy="12954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9" name="Rechteck 8"/>
          <xdr:cNvSpPr/>
        </xdr:nvSpPr>
        <xdr:spPr>
          <a:xfrm>
            <a:off x="5935980" y="3467100"/>
            <a:ext cx="129540" cy="13716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91440" tIns="45720" rIns="91440" bIns="45720"/>
          <a:lstStyle/>
          <a:p>
            <a:pPr algn="l"/>
            <a:endParaRPr/>
          </a:p>
        </xdr:txBody>
      </xdr:sp>
    </xdr:grpSp>
    <xdr:clientData/>
  </xdr:twoCellAnchor>
  <xdr:twoCellAnchor editAs="oneCell">
    <xdr:from>
      <xdr:col>9</xdr:col>
      <xdr:colOff>323850</xdr:colOff>
      <xdr:row>32</xdr:row>
      <xdr:rowOff>57150</xdr:rowOff>
    </xdr:from>
    <xdr:to>
      <xdr:col>13</xdr:col>
      <xdr:colOff>495299</xdr:colOff>
      <xdr:row>38</xdr:row>
      <xdr:rowOff>114300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4"/>
        <a:stretch>
          <a:fillRect/>
        </a:stretch>
      </xdr:blipFill>
      <xdr:spPr>
        <a:xfrm>
          <a:off x="3324225" y="5495925"/>
          <a:ext cx="2647950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16</xdr:row>
      <xdr:rowOff>133350</xdr:rowOff>
    </xdr:from>
    <xdr:to>
      <xdr:col>7</xdr:col>
      <xdr:colOff>733425</xdr:colOff>
      <xdr:row>37</xdr:row>
      <xdr:rowOff>114300</xdr:rowOff>
    </xdr:to>
    <xdr:grpSp>
      <xdr:nvGrpSpPr>
        <xdr:cNvPr id="2" name="Gruppieren 1"/>
        <xdr:cNvGrpSpPr/>
      </xdr:nvGrpSpPr>
      <xdr:grpSpPr>
        <a:xfrm>
          <a:off x="733425" y="3235779"/>
          <a:ext cx="6232071" cy="3981450"/>
          <a:chOff x="9456420" y="7111251"/>
          <a:chExt cx="6480175" cy="4775631"/>
        </a:xfrm>
      </xdr:grpSpPr>
      <xdr:sp macro="" textlink="">
        <xdr:nvSpPr>
          <xdr:cNvPr id="3" name="Rectangle 53"/>
          <xdr:cNvSpPr>
            <a:spLocks noChangeArrowheads="1"/>
          </xdr:cNvSpPr>
        </xdr:nvSpPr>
        <xdr:spPr>
          <a:xfrm>
            <a:off x="9456420" y="7638732"/>
            <a:ext cx="6480175" cy="4248150"/>
          </a:xfrm>
          <a:prstGeom prst="rect">
            <a:avLst/>
          </a:prstGeom>
          <a:solidFill>
            <a:srgbClr val="CCFFCC"/>
          </a:solidFill>
          <a:ln w="9525">
            <a:solidFill>
              <a:schemeClr val="tx1"/>
            </a:solidFill>
            <a:miter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4" name="Rectangle 51"/>
          <xdr:cNvSpPr>
            <a:spLocks noChangeArrowheads="1"/>
          </xdr:cNvSpPr>
        </xdr:nvSpPr>
        <xdr:spPr>
          <a:xfrm>
            <a:off x="9527857" y="7638732"/>
            <a:ext cx="6337300" cy="4175125"/>
          </a:xfrm>
          <a:prstGeom prst="rect">
            <a:avLst/>
          </a:prstGeom>
          <a:solidFill>
            <a:schemeClr val="bg1"/>
          </a:solidFill>
          <a:ln w="9525">
            <a:solidFill>
              <a:schemeClr val="tx1"/>
            </a:solidFill>
            <a:miter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5" name="Rectangle 31"/>
          <xdr:cNvSpPr>
            <a:spLocks noChangeArrowheads="1"/>
          </xdr:cNvSpPr>
        </xdr:nvSpPr>
        <xdr:spPr>
          <a:xfrm>
            <a:off x="10032682" y="7854632"/>
            <a:ext cx="3887788" cy="719138"/>
          </a:xfrm>
          <a:prstGeom prst="rect">
            <a:avLst/>
          </a:prstGeom>
          <a:solidFill>
            <a:srgbClr val="FFFF99"/>
          </a:solidFill>
          <a:ln>
            <a:noFill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6" name="Text Box 24"/>
          <xdr:cNvSpPr txBox="1">
            <a:spLocks noChangeArrowheads="1"/>
          </xdr:cNvSpPr>
        </xdr:nvSpPr>
        <xdr:spPr>
          <a:xfrm>
            <a:off x="10104120" y="7854632"/>
            <a:ext cx="1079500" cy="69691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600" b="1">
                <a:solidFill>
                  <a:srgbClr val="FF0000"/>
                </a:solidFill>
                <a:latin typeface="HCR Dotum"/>
                <a:ea typeface="HCR Dotum"/>
              </a:rPr>
              <a:t>l/min </a:t>
            </a:r>
          </a:p>
          <a:p>
            <a:pPr algn="l"/>
            <a:r>
              <a:rPr sz="1600" b="1">
                <a:solidFill>
                  <a:srgbClr val="FF0000"/>
                </a:solidFill>
                <a:latin typeface="HCR Dotum"/>
                <a:ea typeface="HCR Dotum"/>
              </a:rPr>
              <a:t> 100</a:t>
            </a:r>
          </a:p>
        </xdr:txBody>
      </xdr:sp>
      <xdr:sp macro="" textlink="">
        <xdr:nvSpPr>
          <xdr:cNvPr id="7" name="Line 25"/>
          <xdr:cNvSpPr>
            <a:spLocks noChangeShapeType="1"/>
          </xdr:cNvSpPr>
        </xdr:nvSpPr>
        <xdr:spPr>
          <a:xfrm>
            <a:off x="10104120" y="8213407"/>
            <a:ext cx="792162" cy="0"/>
          </a:xfrm>
          <a:prstGeom prst="line">
            <a:avLst/>
          </a:prstGeom>
          <a:noFill/>
          <a:ln w="28575">
            <a:solidFill>
              <a:schemeClr val="bg2"/>
            </a:solidFill>
            <a:round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8" name="Text Box 26"/>
          <xdr:cNvSpPr txBox="1">
            <a:spLocks noChangeArrowheads="1"/>
          </xdr:cNvSpPr>
        </xdr:nvSpPr>
        <xdr:spPr>
          <a:xfrm>
            <a:off x="11832906" y="8070532"/>
            <a:ext cx="2210753" cy="3302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600" b="1">
                <a:solidFill>
                  <a:srgbClr val="FF0000"/>
                </a:solidFill>
                <a:latin typeface="HCR Dotum"/>
                <a:ea typeface="HCR Dotum"/>
              </a:rPr>
              <a:t>= Pumpenkennzahl</a:t>
            </a:r>
          </a:p>
        </xdr:txBody>
      </xdr:sp>
      <xdr:sp macro="" textlink="">
        <xdr:nvSpPr>
          <xdr:cNvPr id="9" name="Text Box 27"/>
          <xdr:cNvSpPr txBox="1">
            <a:spLocks noChangeArrowheads="1"/>
          </xdr:cNvSpPr>
        </xdr:nvSpPr>
        <xdr:spPr>
          <a:xfrm>
            <a:off x="11112182" y="8070532"/>
            <a:ext cx="1008063" cy="3302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600" b="1">
                <a:solidFill>
                  <a:srgbClr val="FF0000"/>
                </a:solidFill>
                <a:latin typeface="HCR Dotum"/>
                <a:ea typeface="HCR Dotum"/>
              </a:rPr>
              <a:t>+ bar</a:t>
            </a:r>
          </a:p>
        </xdr:txBody>
      </xdr:sp>
      <xdr:sp macro="" textlink="">
        <xdr:nvSpPr>
          <xdr:cNvPr id="10" name="Rectangle 29"/>
          <xdr:cNvSpPr>
            <a:spLocks noChangeArrowheads="1"/>
          </xdr:cNvSpPr>
        </xdr:nvSpPr>
        <xdr:spPr>
          <a:xfrm>
            <a:off x="9888220" y="8718232"/>
            <a:ext cx="5953760" cy="936625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lIns="86995" tIns="43815" rIns="86995" bIns="43815"/>
          <a:lstStyle/>
          <a:p>
            <a:pPr algn="l"/>
            <a:r>
              <a:rPr sz="1600">
                <a:solidFill>
                  <a:srgbClr val="003399"/>
                </a:solidFill>
                <a:latin typeface="HCR Dotum"/>
                <a:ea typeface="HCR Dotum"/>
              </a:rPr>
              <a:t>Typ 2    1‘400 l/min bei	8 bar</a:t>
            </a:r>
          </a:p>
          <a:p>
            <a:pPr algn="l"/>
            <a:endParaRPr/>
          </a:p>
          <a:p>
            <a:pPr algn="l"/>
            <a:r>
              <a:rPr sz="4100">
                <a:solidFill>
                  <a:srgbClr val="003399"/>
                </a:solidFill>
                <a:latin typeface="HCR Dotum"/>
                <a:ea typeface="HCR Dotum"/>
              </a:rPr>
              <a:t>		</a:t>
            </a:r>
            <a:r>
              <a:rPr sz="2400">
                <a:solidFill>
                  <a:srgbClr val="003399"/>
                </a:solidFill>
                <a:latin typeface="HCR Dotum"/>
                <a:ea typeface="HCR Dotum"/>
              </a:rPr>
              <a:t>14	+	8	=   22</a:t>
            </a:r>
          </a:p>
        </xdr:txBody>
      </xdr:sp>
      <xdr:sp macro="" textlink="">
        <xdr:nvSpPr>
          <xdr:cNvPr id="11" name="Rectangle 30"/>
          <xdr:cNvSpPr>
            <a:spLocks noChangeArrowheads="1"/>
          </xdr:cNvSpPr>
        </xdr:nvSpPr>
        <xdr:spPr>
          <a:xfrm>
            <a:off x="9888220" y="9654857"/>
            <a:ext cx="5786120" cy="792163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lIns="86995" tIns="43815" rIns="86995" bIns="43815"/>
          <a:lstStyle/>
          <a:p>
            <a:pPr algn="l"/>
            <a:r>
              <a:rPr sz="1600">
                <a:solidFill>
                  <a:srgbClr val="000000"/>
                </a:solidFill>
                <a:latin typeface="HCR Dotum"/>
                <a:ea typeface="HCR Dotum"/>
              </a:rPr>
              <a:t>Typ 3	2‘800 l/min bei     8 bar</a:t>
            </a:r>
          </a:p>
          <a:p>
            <a:pPr algn="l"/>
            <a:endParaRPr/>
          </a:p>
          <a:p>
            <a:pPr algn="l"/>
            <a:r>
              <a:rPr sz="3600">
                <a:solidFill>
                  <a:srgbClr val="000000"/>
                </a:solidFill>
                <a:latin typeface="HCR Dotum"/>
                <a:ea typeface="HCR Dotum"/>
              </a:rPr>
              <a:t>		</a:t>
            </a:r>
            <a:r>
              <a:rPr sz="2400">
                <a:solidFill>
                  <a:srgbClr val="000000"/>
                </a:solidFill>
                <a:latin typeface="HCR Dotum"/>
                <a:ea typeface="HCR Dotum"/>
              </a:rPr>
              <a:t>28 	+ 	8	=   36</a:t>
            </a:r>
          </a:p>
        </xdr:txBody>
      </xdr:sp>
      <xdr:sp macro="" textlink="">
        <xdr:nvSpPr>
          <xdr:cNvPr id="12" name="Text Box 32"/>
          <xdr:cNvSpPr txBox="1">
            <a:spLocks noChangeArrowheads="1"/>
          </xdr:cNvSpPr>
        </xdr:nvSpPr>
        <xdr:spPr>
          <a:xfrm>
            <a:off x="10361295" y="10500995"/>
            <a:ext cx="1412875" cy="5461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100">
                <a:solidFill>
                  <a:srgbClr val="000000"/>
                </a:solidFill>
                <a:latin typeface="HCR Dotum"/>
                <a:ea typeface="HCR Dotum"/>
              </a:rPr>
              <a:t>600 l/min </a:t>
            </a:r>
          </a:p>
          <a:p>
            <a:pPr algn="l"/>
            <a:r>
              <a:rPr sz="1100">
                <a:solidFill>
                  <a:srgbClr val="000000"/>
                </a:solidFill>
                <a:latin typeface="HCR Dotum"/>
                <a:ea typeface="HCR Dotum"/>
              </a:rPr>
              <a:t>     100</a:t>
            </a:r>
            <a:r>
              <a:rPr sz="3100">
                <a:solidFill>
                  <a:srgbClr val="000000"/>
                </a:solidFill>
                <a:latin typeface="HCR Dotum"/>
                <a:ea typeface="HCR Dotum"/>
              </a:rPr>
              <a:t> </a:t>
            </a:r>
          </a:p>
        </xdr:txBody>
      </xdr:sp>
      <xdr:sp macro="" textlink="">
        <xdr:nvSpPr>
          <xdr:cNvPr id="13" name="Line 33"/>
          <xdr:cNvSpPr>
            <a:spLocks noChangeShapeType="1"/>
          </xdr:cNvSpPr>
        </xdr:nvSpPr>
        <xdr:spPr>
          <a:xfrm flipV="1">
            <a:off x="10361295" y="10716895"/>
            <a:ext cx="1289050" cy="6350"/>
          </a:xfrm>
          <a:prstGeom prst="line">
            <a:avLst/>
          </a:prstGeom>
          <a:noFill/>
          <a:ln w="28575">
            <a:solidFill>
              <a:schemeClr val="bg2"/>
            </a:solidFill>
            <a:round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14" name="Text Box 34"/>
          <xdr:cNvSpPr txBox="1">
            <a:spLocks noChangeArrowheads="1"/>
          </xdr:cNvSpPr>
        </xdr:nvSpPr>
        <xdr:spPr>
          <a:xfrm>
            <a:off x="12521882" y="10500995"/>
            <a:ext cx="879475" cy="36036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100">
                <a:solidFill>
                  <a:srgbClr val="000000"/>
                </a:solidFill>
                <a:latin typeface="HCR Dotum"/>
                <a:ea typeface="HCR Dotum"/>
              </a:rPr>
              <a:t>=     16</a:t>
            </a:r>
          </a:p>
        </xdr:txBody>
      </xdr:sp>
      <xdr:sp macro="" textlink="">
        <xdr:nvSpPr>
          <xdr:cNvPr id="15" name="Text Box 35"/>
          <xdr:cNvSpPr txBox="1">
            <a:spLocks noChangeArrowheads="1"/>
          </xdr:cNvSpPr>
        </xdr:nvSpPr>
        <xdr:spPr>
          <a:xfrm>
            <a:off x="11801157" y="10500995"/>
            <a:ext cx="936625" cy="36036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100">
                <a:solidFill>
                  <a:srgbClr val="000000"/>
                </a:solidFill>
                <a:latin typeface="HCR Dotum"/>
                <a:ea typeface="HCR Dotum"/>
              </a:rPr>
              <a:t>+   10</a:t>
            </a:r>
          </a:p>
        </xdr:txBody>
      </xdr:sp>
      <xdr:sp macro="" textlink="">
        <xdr:nvSpPr>
          <xdr:cNvPr id="16" name="Text Box 36"/>
          <xdr:cNvSpPr txBox="1">
            <a:spLocks noChangeArrowheads="1"/>
          </xdr:cNvSpPr>
        </xdr:nvSpPr>
        <xdr:spPr>
          <a:xfrm>
            <a:off x="10915332" y="11202670"/>
            <a:ext cx="2016125" cy="36036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100" b="1">
                <a:solidFill>
                  <a:srgbClr val="FF0000"/>
                </a:solidFill>
                <a:latin typeface="HCR Dotum"/>
                <a:ea typeface="HCR Dotum"/>
              </a:rPr>
              <a:t>Kleiner als  22</a:t>
            </a:r>
          </a:p>
        </xdr:txBody>
      </xdr:sp>
      <xdr:sp macro="" textlink="">
        <xdr:nvSpPr>
          <xdr:cNvPr id="17" name="Text Box 37"/>
          <xdr:cNvSpPr txBox="1">
            <a:spLocks noChangeArrowheads="1"/>
          </xdr:cNvSpPr>
        </xdr:nvSpPr>
        <xdr:spPr>
          <a:xfrm>
            <a:off x="14004607" y="11083607"/>
            <a:ext cx="852488" cy="436563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86995" tIns="43815" rIns="86995" bIns="43815"/>
          <a:lstStyle/>
          <a:p>
            <a:pPr algn="l"/>
            <a:r>
              <a:rPr sz="1100" b="1">
                <a:solidFill>
                  <a:srgbClr val="FF0000"/>
                </a:solidFill>
                <a:latin typeface="HCR Dotum"/>
                <a:ea typeface="HCR Dotum"/>
              </a:rPr>
              <a:t>Typ II</a:t>
            </a:r>
            <a:r>
              <a:rPr sz="2300" b="1">
                <a:solidFill>
                  <a:srgbClr val="FF0000"/>
                </a:solidFill>
                <a:latin typeface="HCR Dotum"/>
                <a:ea typeface="HCR Dotum"/>
              </a:rPr>
              <a:t> </a:t>
            </a:r>
          </a:p>
        </xdr:txBody>
      </xdr:sp>
      <xdr:sp macro="" textlink="">
        <xdr:nvSpPr>
          <xdr:cNvPr id="18" name="Line 38"/>
          <xdr:cNvSpPr>
            <a:spLocks noChangeShapeType="1"/>
          </xdr:cNvSpPr>
        </xdr:nvSpPr>
        <xdr:spPr>
          <a:xfrm>
            <a:off x="12737782" y="11364595"/>
            <a:ext cx="1146175" cy="0"/>
          </a:xfrm>
          <a:prstGeom prst="line">
            <a:avLst/>
          </a:prstGeom>
          <a:noFill/>
          <a:ln w="38100">
            <a:solidFill>
              <a:schemeClr val="tx1"/>
            </a:solidFill>
            <a:round/>
            <a:tailEnd type="triangle" w="lg" len="lg"/>
          </a:ln>
          <a:effectLst/>
        </xdr:spPr>
        <xdr:txBody>
          <a:bodyPr vertOverflow="clip" lIns="91440" tIns="45720" rIns="91440" bIns="45720"/>
          <a:lstStyle/>
          <a:p>
            <a:pPr algn="l"/>
            <a:endParaRPr/>
          </a:p>
        </xdr:txBody>
      </xdr:sp>
      <xdr:sp macro="" textlink="">
        <xdr:nvSpPr>
          <xdr:cNvPr id="19" name="AutoShape 39"/>
          <xdr:cNvSpPr/>
        </xdr:nvSpPr>
        <xdr:spPr>
          <a:xfrm rot="5400000">
            <a:off x="11703526" y="9509601"/>
            <a:ext cx="288925" cy="3116263"/>
          </a:xfrm>
          <a:prstGeom prst="rightBrace">
            <a:avLst>
              <a:gd name="adj1" fmla="val 89881"/>
              <a:gd name="adj2" fmla="val 50000"/>
            </a:avLst>
          </a:prstGeom>
          <a:noFill/>
          <a:ln w="25400">
            <a:solidFill>
              <a:schemeClr val="tx1"/>
            </a:solidFill>
            <a:round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20" name="Text Box 41"/>
          <xdr:cNvSpPr txBox="1">
            <a:spLocks noChangeArrowheads="1"/>
          </xdr:cNvSpPr>
        </xdr:nvSpPr>
        <xdr:spPr>
          <a:xfrm>
            <a:off x="14834870" y="10864532"/>
            <a:ext cx="647700" cy="9906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75565" tIns="38100" rIns="75565" bIns="38100"/>
          <a:lstStyle/>
          <a:p>
            <a:pPr algn="l"/>
            <a:r>
              <a:rPr sz="6000">
                <a:solidFill>
                  <a:srgbClr val="FF0000"/>
                </a:solidFill>
                <a:latin typeface="Times New Roman"/>
                <a:ea typeface="Times New Roman"/>
              </a:rPr>
              <a:t></a:t>
            </a:r>
          </a:p>
        </xdr:txBody>
      </xdr:sp>
      <xdr:sp macro="" textlink="">
        <xdr:nvSpPr>
          <xdr:cNvPr id="21" name="Rectangle 43"/>
          <xdr:cNvSpPr>
            <a:spLocks noChangeArrowheads="1"/>
          </xdr:cNvSpPr>
        </xdr:nvSpPr>
        <xdr:spPr>
          <a:xfrm>
            <a:off x="9527857" y="10302557"/>
            <a:ext cx="6337300" cy="1511300"/>
          </a:xfrm>
          <a:prstGeom prst="rect">
            <a:avLst/>
          </a:prstGeom>
          <a:noFill/>
          <a:ln w="9525">
            <a:solidFill>
              <a:schemeClr val="tx1"/>
            </a:solidFill>
            <a:miter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22" name="Text Box 45"/>
          <xdr:cNvSpPr txBox="1">
            <a:spLocks noChangeArrowheads="1"/>
          </xdr:cNvSpPr>
        </xdr:nvSpPr>
        <xdr:spPr>
          <a:xfrm>
            <a:off x="9642157" y="10285095"/>
            <a:ext cx="935038" cy="2746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91440" tIns="45720" rIns="91440" bIns="45720"/>
          <a:lstStyle/>
          <a:p>
            <a:pPr algn="l"/>
            <a:r>
              <a:rPr sz="1200" i="1">
                <a:solidFill>
                  <a:srgbClr val="000000"/>
                </a:solidFill>
                <a:latin typeface="HCR Dotum"/>
                <a:ea typeface="HCR Dotum"/>
              </a:rPr>
              <a:t>Beispiel</a:t>
            </a:r>
          </a:p>
        </xdr:txBody>
      </xdr:sp>
      <xdr:sp macro="" textlink="">
        <xdr:nvSpPr>
          <xdr:cNvPr id="23" name="Rectangle 48"/>
          <xdr:cNvSpPr>
            <a:spLocks noChangeArrowheads="1"/>
          </xdr:cNvSpPr>
        </xdr:nvSpPr>
        <xdr:spPr>
          <a:xfrm>
            <a:off x="9456420" y="7133907"/>
            <a:ext cx="6480175" cy="493713"/>
          </a:xfrm>
          <a:prstGeom prst="rect">
            <a:avLst/>
          </a:prstGeom>
          <a:solidFill>
            <a:srgbClr val="CCFFCC"/>
          </a:solidFill>
          <a:ln w="9525">
            <a:solidFill>
              <a:schemeClr val="tx1"/>
            </a:solidFill>
            <a:miter/>
          </a:ln>
          <a:effectLst/>
        </xdr:spPr>
        <xdr:txBody>
          <a:bodyPr vertOverflow="clip" lIns="91440" tIns="45720" rIns="91440" bIns="45720" anchor="ctr"/>
          <a:lstStyle/>
          <a:p>
            <a:pPr algn="l"/>
            <a:endParaRPr/>
          </a:p>
        </xdr:txBody>
      </xdr:sp>
      <xdr:sp macro="" textlink="">
        <xdr:nvSpPr>
          <xdr:cNvPr id="24" name="Rectangle 49"/>
          <xdr:cNvSpPr>
            <a:spLocks noChangeArrowheads="1"/>
          </xdr:cNvSpPr>
        </xdr:nvSpPr>
        <xdr:spPr>
          <a:xfrm>
            <a:off x="9725439" y="7111251"/>
            <a:ext cx="6121400" cy="5492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lIns="75565" tIns="38100" rIns="75565" bIns="38100" anchor="ctr"/>
          <a:lstStyle/>
          <a:p>
            <a:pPr algn="l"/>
            <a:r>
              <a:rPr sz="2400" b="1">
                <a:solidFill>
                  <a:srgbClr val="000000"/>
                </a:solidFill>
                <a:latin typeface="HCR Dotum"/>
                <a:ea typeface="HCR Dotum"/>
              </a:rPr>
              <a:t>Pumpenkennzahl </a:t>
            </a:r>
            <a:r>
              <a:rPr sz="1000" b="1">
                <a:solidFill>
                  <a:srgbClr val="000000"/>
                </a:solidFill>
                <a:latin typeface="HCR Dotum"/>
                <a:ea typeface="HCR Dotum"/>
              </a:rPr>
              <a:t>(schafft meine Pumpe die gewünschte Wassermenge)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38100</xdr:colOff>
      <xdr:row>41</xdr:row>
      <xdr:rowOff>121920</xdr:rowOff>
    </xdr:to>
    <xdr:sp macro="" textlink="">
      <xdr:nvSpPr>
        <xdr:cNvPr id="13316" name="AutoShape 1028" hidden="1"/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289560</xdr:colOff>
      <xdr:row>0</xdr:row>
      <xdr:rowOff>167640</xdr:rowOff>
    </xdr:from>
    <xdr:to>
      <xdr:col>10</xdr:col>
      <xdr:colOff>449580</xdr:colOff>
      <xdr:row>48</xdr:row>
      <xdr:rowOff>114300</xdr:rowOff>
    </xdr:to>
    <xdr:pic>
      <xdr:nvPicPr>
        <xdr:cNvPr id="13314" name="Picture 1026" descr="rId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67640"/>
          <a:ext cx="7741920" cy="8724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18</xdr:col>
      <xdr:colOff>434340</xdr:colOff>
      <xdr:row>49</xdr:row>
      <xdr:rowOff>99060</xdr:rowOff>
    </xdr:to>
    <xdr:pic>
      <xdr:nvPicPr>
        <xdr:cNvPr id="13315" name="Picture 1027" descr="rId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6280" y="182880"/>
          <a:ext cx="5715000" cy="8877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4" name="ein_75er" displayName="ein_75er" ref="B41:B52" totalsRowShown="0" headerRowDxfId="11" dataDxfId="10">
  <autoFilter ref="B41:B52"/>
  <tableColumns count="1">
    <tableColumn id="1" name="ein_75er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zwei_75er" displayName="zwei_75er" ref="C41:C52" totalsRowShown="0" headerRowDxfId="8" dataDxfId="7">
  <autoFilter ref="C41:C52"/>
  <tableColumns count="1">
    <tableColumn id="1" name="zwei_75er" dataDxfId="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ein_110er" displayName="ein_110er" ref="D41:D52" totalsRowShown="0" headerRowDxfId="5" dataDxfId="4">
  <autoFilter ref="D41:D52"/>
  <tableColumns count="1">
    <tableColumn id="1" name="ein_110er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7" name="ein_150er" displayName="ein_150er" ref="E41:E52" totalsRowShown="0" headerRowDxfId="2" dataDxfId="1">
  <autoFilter ref="E41:E52"/>
  <tableColumns count="1">
    <tableColumn id="1" name="ein_150e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table" Target="../tables/table4.xml"/><Relationship Id="rId2" Type="http://schemas.openxmlformats.org/officeDocument/2006/relationships/hyperlink" Target="http://de.wikipedia.org/wiki/Kleinl%C3%B6schfahrzeug_%28Deutschland%29" TargetMode="External"/><Relationship Id="rId1" Type="http://schemas.openxmlformats.org/officeDocument/2006/relationships/hyperlink" Target="http://de.wikipedia.org/wiki/Bar_%28Einheit%29" TargetMode="Externa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tt1" enableFormatConditionsCalculation="0">
    <tabColor rgb="FFFFFFCC"/>
  </sheetPr>
  <dimension ref="A1:V49"/>
  <sheetViews>
    <sheetView showGridLines="0" zoomScale="80" zoomScaleNormal="80" zoomScalePageLayoutView="80" workbookViewId="0">
      <selection activeCell="R10" sqref="R10"/>
    </sheetView>
  </sheetViews>
  <sheetFormatPr baseColWidth="10" defaultColWidth="11" defaultRowHeight="15" x14ac:dyDescent="0.25"/>
  <cols>
    <col min="1" max="1" width="4.140625" customWidth="1"/>
    <col min="2" max="2" width="3.42578125" customWidth="1"/>
    <col min="4" max="4" width="3.140625" customWidth="1"/>
    <col min="6" max="6" width="3.140625" customWidth="1"/>
    <col min="8" max="8" width="15" customWidth="1"/>
    <col min="10" max="10" width="3.28515625" customWidth="1"/>
    <col min="11" max="11" width="15.85546875" customWidth="1"/>
    <col min="12" max="13" width="4.42578125" customWidth="1"/>
    <col min="14" max="14" width="3.7109375" customWidth="1"/>
    <col min="15" max="15" width="15.42578125" customWidth="1"/>
    <col min="18" max="18" width="20.85546875" bestFit="1" customWidth="1"/>
  </cols>
  <sheetData>
    <row r="1" spans="1:22" ht="23.25" x14ac:dyDescent="0.35">
      <c r="A1" s="164" t="s">
        <v>95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6"/>
      <c r="Q1" s="122"/>
      <c r="R1" s="123"/>
      <c r="S1" s="123"/>
      <c r="T1" s="124"/>
      <c r="U1" s="124"/>
      <c r="V1" s="124"/>
    </row>
    <row r="2" spans="1:22" ht="18.75" x14ac:dyDescent="0.3">
      <c r="A2" s="8"/>
      <c r="B2" s="83"/>
      <c r="C2" s="29" t="s">
        <v>33</v>
      </c>
      <c r="D2" s="29"/>
      <c r="E2" s="29"/>
      <c r="F2" s="83"/>
      <c r="G2" s="83"/>
      <c r="H2" s="83"/>
      <c r="I2" s="83"/>
      <c r="J2" s="97"/>
      <c r="K2" s="83"/>
      <c r="L2" s="83"/>
      <c r="M2" s="97"/>
      <c r="N2" s="23"/>
      <c r="O2" s="97"/>
      <c r="P2" s="86"/>
      <c r="Q2" s="122"/>
      <c r="R2" s="123"/>
      <c r="S2" s="123"/>
      <c r="T2" s="124"/>
      <c r="U2" s="124"/>
      <c r="V2" s="124"/>
    </row>
    <row r="3" spans="1:22" ht="18.75" x14ac:dyDescent="0.3">
      <c r="A3" s="8"/>
      <c r="B3" s="28"/>
      <c r="C3" s="29" t="s">
        <v>1</v>
      </c>
      <c r="D3" s="29"/>
      <c r="E3" s="29"/>
      <c r="F3" s="83"/>
      <c r="G3" s="83"/>
      <c r="H3" s="83"/>
      <c r="I3" s="83"/>
      <c r="J3" s="97"/>
      <c r="K3" s="83"/>
      <c r="L3" s="83"/>
      <c r="M3" s="97"/>
      <c r="N3" s="23"/>
      <c r="O3" s="97"/>
      <c r="P3" s="86"/>
      <c r="Q3" s="122"/>
      <c r="R3" s="123"/>
      <c r="S3" s="123"/>
      <c r="T3" s="124"/>
      <c r="U3" s="124"/>
      <c r="V3" s="124"/>
    </row>
    <row r="4" spans="1:22" ht="18.75" x14ac:dyDescent="0.3">
      <c r="A4" s="8"/>
      <c r="B4" s="5"/>
      <c r="C4" s="29" t="s">
        <v>81</v>
      </c>
      <c r="D4" s="29"/>
      <c r="E4" s="29"/>
      <c r="F4" s="83"/>
      <c r="G4" s="83"/>
      <c r="H4" s="83"/>
      <c r="I4" s="83"/>
      <c r="J4" s="97"/>
      <c r="K4" s="83"/>
      <c r="L4" s="83"/>
      <c r="M4" s="97"/>
      <c r="N4" s="23"/>
      <c r="O4" s="79"/>
      <c r="P4" s="86"/>
      <c r="Q4" s="122"/>
      <c r="R4" s="123"/>
      <c r="S4" s="123"/>
      <c r="T4" s="124"/>
      <c r="U4" s="124"/>
      <c r="V4" s="124"/>
    </row>
    <row r="5" spans="1:22" ht="18.75" x14ac:dyDescent="0.3">
      <c r="A5" s="8"/>
      <c r="B5" s="83"/>
      <c r="C5" s="83"/>
      <c r="D5" s="97"/>
      <c r="E5" s="97"/>
      <c r="F5" s="83"/>
      <c r="G5" s="83"/>
      <c r="H5" s="83"/>
      <c r="I5" s="83"/>
      <c r="J5" s="97"/>
      <c r="K5" s="83"/>
      <c r="L5" s="83"/>
      <c r="M5" s="97"/>
      <c r="N5" s="23"/>
      <c r="O5" s="78"/>
      <c r="P5" s="86"/>
      <c r="Q5" s="122"/>
      <c r="R5" s="123"/>
      <c r="S5" s="123"/>
      <c r="T5" s="124"/>
      <c r="U5" s="124"/>
      <c r="V5" s="124"/>
    </row>
    <row r="6" spans="1:22" ht="18.75" x14ac:dyDescent="0.3">
      <c r="A6" s="8"/>
      <c r="B6" s="83"/>
      <c r="C6" s="83"/>
      <c r="D6" s="97"/>
      <c r="E6" s="97"/>
      <c r="F6" s="83"/>
      <c r="G6" s="83"/>
      <c r="H6" s="83"/>
      <c r="I6" s="83"/>
      <c r="J6" s="97"/>
      <c r="K6" s="83"/>
      <c r="L6" s="83"/>
      <c r="M6" s="97"/>
      <c r="N6" s="23"/>
      <c r="O6" s="41">
        <f>Verbraucher</f>
        <v>1060</v>
      </c>
      <c r="P6" s="86" t="s">
        <v>69</v>
      </c>
      <c r="Q6" s="122"/>
      <c r="R6" s="123"/>
      <c r="S6" s="123"/>
      <c r="T6" s="124"/>
      <c r="U6" s="124"/>
      <c r="V6" s="124"/>
    </row>
    <row r="7" spans="1:22" ht="15.75" thickBot="1" x14ac:dyDescent="0.3">
      <c r="A7" s="8"/>
      <c r="B7" s="83"/>
      <c r="C7" s="83"/>
      <c r="D7" s="97"/>
      <c r="E7" s="97"/>
      <c r="F7" s="83"/>
      <c r="G7" s="83"/>
      <c r="H7" s="83"/>
      <c r="I7" s="83"/>
      <c r="J7" s="97"/>
      <c r="K7" s="83"/>
      <c r="L7" s="83"/>
      <c r="M7" s="97"/>
      <c r="N7" s="83"/>
      <c r="O7" s="83"/>
      <c r="P7" s="87"/>
      <c r="Q7" s="122"/>
      <c r="R7" s="123"/>
      <c r="S7" s="123"/>
      <c r="T7" s="124"/>
      <c r="U7" s="124"/>
      <c r="V7" s="124"/>
    </row>
    <row r="8" spans="1:22" ht="21.75" thickBot="1" x14ac:dyDescent="0.4">
      <c r="A8" s="8"/>
      <c r="B8" s="83"/>
      <c r="C8" s="59" t="s">
        <v>3</v>
      </c>
      <c r="D8" s="103"/>
      <c r="E8" s="103"/>
      <c r="F8" s="83"/>
      <c r="G8" s="30">
        <f>H29</f>
        <v>4.0999999999999996</v>
      </c>
      <c r="H8" s="24" t="s">
        <v>53</v>
      </c>
      <c r="I8" s="59" t="s">
        <v>3</v>
      </c>
      <c r="J8" s="103"/>
      <c r="K8" s="83"/>
      <c r="L8" s="83"/>
      <c r="M8" s="97"/>
      <c r="N8" s="83"/>
      <c r="O8" s="121" t="s">
        <v>89</v>
      </c>
      <c r="P8" s="87"/>
      <c r="Q8" s="122"/>
      <c r="R8" s="124"/>
      <c r="S8" s="123"/>
      <c r="T8" s="124"/>
      <c r="U8" s="124"/>
      <c r="V8" s="124"/>
    </row>
    <row r="9" spans="1:22" ht="16.5" thickTop="1" thickBot="1" x14ac:dyDescent="0.3">
      <c r="A9" s="8"/>
      <c r="B9" s="83"/>
      <c r="C9" s="83"/>
      <c r="D9" s="97"/>
      <c r="E9" s="97"/>
      <c r="F9" s="83"/>
      <c r="G9" s="83"/>
      <c r="H9" s="83"/>
      <c r="I9" s="83"/>
      <c r="J9" s="97"/>
      <c r="K9" s="115"/>
      <c r="L9" s="115"/>
      <c r="M9" s="116"/>
      <c r="N9" s="114"/>
      <c r="O9" s="121" t="s">
        <v>90</v>
      </c>
      <c r="P9" s="87"/>
      <c r="Q9" s="122"/>
      <c r="R9" s="123"/>
      <c r="S9" s="123"/>
      <c r="T9" s="124"/>
      <c r="U9" s="124"/>
      <c r="V9" s="124"/>
    </row>
    <row r="10" spans="1:22" ht="16.5" thickTop="1" thickBot="1" x14ac:dyDescent="0.3">
      <c r="A10" s="8"/>
      <c r="B10" s="83"/>
      <c r="C10" s="83"/>
      <c r="D10" s="97"/>
      <c r="E10" s="97"/>
      <c r="F10" s="83"/>
      <c r="G10" s="83"/>
      <c r="H10" s="83"/>
      <c r="I10" s="83"/>
      <c r="J10" s="97"/>
      <c r="K10" s="117"/>
      <c r="L10" s="83"/>
      <c r="M10" s="97"/>
      <c r="N10" s="114"/>
      <c r="O10" s="83"/>
      <c r="P10" s="87"/>
      <c r="Q10" s="122"/>
      <c r="R10" s="123"/>
      <c r="S10" s="123"/>
      <c r="T10" s="124"/>
      <c r="U10" s="124"/>
      <c r="V10" s="124"/>
    </row>
    <row r="11" spans="1:22" ht="15.75" thickTop="1" x14ac:dyDescent="0.25">
      <c r="A11" s="8"/>
      <c r="B11" s="83"/>
      <c r="C11" s="83"/>
      <c r="D11" s="97"/>
      <c r="E11" s="97"/>
      <c r="F11" s="83"/>
      <c r="G11" s="83"/>
      <c r="H11" s="83"/>
      <c r="I11" s="83"/>
      <c r="J11" s="97"/>
      <c r="K11" s="118"/>
      <c r="L11" s="83"/>
      <c r="M11" s="97"/>
      <c r="N11" s="83"/>
      <c r="O11" s="83"/>
      <c r="P11" s="87"/>
      <c r="Q11" s="122"/>
      <c r="R11" s="123"/>
      <c r="S11" s="123"/>
      <c r="T11" s="124"/>
      <c r="U11" s="124"/>
      <c r="V11" s="124"/>
    </row>
    <row r="12" spans="1:22" ht="13.35" customHeight="1" thickBot="1" x14ac:dyDescent="0.3">
      <c r="A12" s="8"/>
      <c r="B12" s="83"/>
      <c r="C12" s="83"/>
      <c r="D12" s="97"/>
      <c r="E12" s="97"/>
      <c r="F12" s="83"/>
      <c r="G12" s="83"/>
      <c r="H12" s="83"/>
      <c r="I12" s="83"/>
      <c r="J12" s="97"/>
      <c r="K12" s="119"/>
      <c r="L12" s="83"/>
      <c r="M12" s="97"/>
      <c r="N12" s="83"/>
      <c r="O12" s="83"/>
      <c r="P12" s="87"/>
      <c r="Q12" s="124"/>
      <c r="R12" s="124"/>
      <c r="S12" s="124"/>
      <c r="T12" s="124"/>
      <c r="U12" s="124"/>
      <c r="V12" s="124"/>
    </row>
    <row r="13" spans="1:22" ht="6" customHeight="1" thickTop="1" x14ac:dyDescent="0.25">
      <c r="A13" s="8"/>
      <c r="B13" s="83"/>
      <c r="C13" s="83"/>
      <c r="D13" s="105"/>
      <c r="E13" s="106"/>
      <c r="F13" s="107"/>
      <c r="G13" s="83"/>
      <c r="H13" s="83"/>
      <c r="I13" s="83"/>
      <c r="J13" s="105"/>
      <c r="K13" s="106"/>
      <c r="L13" s="106"/>
      <c r="M13" s="105"/>
      <c r="N13" s="107"/>
      <c r="O13" s="83"/>
      <c r="P13" s="87"/>
      <c r="Q13" s="124"/>
      <c r="R13" s="124"/>
      <c r="S13" s="124"/>
      <c r="T13" s="124"/>
      <c r="U13" s="124"/>
      <c r="V13" s="124"/>
    </row>
    <row r="14" spans="1:22" ht="18.75" x14ac:dyDescent="0.3">
      <c r="A14" s="8"/>
      <c r="B14" s="83"/>
      <c r="C14" s="83"/>
      <c r="D14" s="108"/>
      <c r="E14" s="76" t="s">
        <v>79</v>
      </c>
      <c r="F14" s="109"/>
      <c r="G14" s="83"/>
      <c r="H14" s="83"/>
      <c r="I14" s="83"/>
      <c r="J14" s="108"/>
      <c r="K14" s="76" t="s">
        <v>77</v>
      </c>
      <c r="L14" s="97"/>
      <c r="M14" s="108"/>
      <c r="N14" s="109"/>
      <c r="O14" s="83"/>
      <c r="P14" s="87"/>
      <c r="Q14" s="124"/>
      <c r="R14" s="124"/>
      <c r="S14" s="124"/>
      <c r="T14" s="124"/>
      <c r="U14" s="124"/>
      <c r="V14" s="124"/>
    </row>
    <row r="15" spans="1:22" ht="4.3499999999999996" customHeight="1" x14ac:dyDescent="0.25">
      <c r="A15" s="8"/>
      <c r="B15" s="83"/>
      <c r="C15" s="83"/>
      <c r="D15" s="108"/>
      <c r="E15" s="97"/>
      <c r="F15" s="109"/>
      <c r="G15" s="83"/>
      <c r="H15" s="83"/>
      <c r="I15" s="83"/>
      <c r="J15" s="108"/>
      <c r="K15" s="97"/>
      <c r="L15" s="97"/>
      <c r="M15" s="108"/>
      <c r="N15" s="109"/>
      <c r="O15" s="83"/>
      <c r="P15" s="87"/>
      <c r="Q15" s="124"/>
      <c r="R15" s="124"/>
      <c r="S15" s="124"/>
      <c r="T15" s="124"/>
      <c r="U15" s="124"/>
      <c r="V15" s="124"/>
    </row>
    <row r="16" spans="1:22" ht="27" thickBot="1" x14ac:dyDescent="0.45">
      <c r="A16" s="8"/>
      <c r="B16" s="83"/>
      <c r="C16" s="111"/>
      <c r="D16" s="108"/>
      <c r="E16" s="113" t="s">
        <v>91</v>
      </c>
      <c r="F16" s="109"/>
      <c r="G16" s="104"/>
      <c r="H16" s="104"/>
      <c r="I16" s="104"/>
      <c r="J16" s="108"/>
      <c r="K16" s="113" t="s">
        <v>92</v>
      </c>
      <c r="L16" s="97"/>
      <c r="M16" s="108"/>
      <c r="N16" s="109"/>
      <c r="O16" s="83"/>
      <c r="P16" s="87"/>
      <c r="Q16" s="124"/>
      <c r="R16" s="124"/>
      <c r="S16" s="124"/>
      <c r="T16" s="124"/>
      <c r="U16" s="124"/>
      <c r="V16" s="124"/>
    </row>
    <row r="17" spans="1:22" ht="4.3499999999999996" customHeight="1" thickTop="1" x14ac:dyDescent="0.25">
      <c r="A17" s="8"/>
      <c r="B17" s="83"/>
      <c r="C17" s="83"/>
      <c r="D17" s="108"/>
      <c r="E17" s="97"/>
      <c r="F17" s="109"/>
      <c r="G17" s="83"/>
      <c r="H17" s="83"/>
      <c r="I17" s="83"/>
      <c r="J17" s="108"/>
      <c r="K17" s="97"/>
      <c r="L17" s="97"/>
      <c r="M17" s="108"/>
      <c r="N17" s="109"/>
      <c r="O17" s="82"/>
      <c r="P17" s="87"/>
      <c r="Q17" s="124"/>
      <c r="R17" s="124"/>
      <c r="S17" s="124"/>
      <c r="T17" s="124"/>
      <c r="U17" s="124"/>
      <c r="V17" s="124"/>
    </row>
    <row r="18" spans="1:22" x14ac:dyDescent="0.25">
      <c r="A18" s="8"/>
      <c r="B18" s="83"/>
      <c r="C18" s="83"/>
      <c r="D18" s="108"/>
      <c r="E18" s="102" t="str">
        <f>IF(VLOOKUP(E14,TLF_Pumpen,2,)&gt;O6,VLOOKUP(E14,TLF_Pumpen,2,)&amp;" l/min.","l/min. ??")</f>
        <v>3200 l/min.</v>
      </c>
      <c r="F18" s="109"/>
      <c r="G18" s="81"/>
      <c r="H18" s="83"/>
      <c r="I18" s="83"/>
      <c r="J18" s="108"/>
      <c r="K18" s="162" t="str">
        <f>IF(VLOOKUP(K14,TLF_Pumpen,2,)&gt;O6,VLOOKUP(K14,TLF_Pumpen,2,)&amp;" l/min. bei "&amp;VLOOKUP(K14,TLF_Pumpen,3,)&amp;" bar","zu viele Verbraucher!")</f>
        <v>2800 l/min. bei 8 bar</v>
      </c>
      <c r="L18" s="163"/>
      <c r="M18" s="120"/>
      <c r="N18" s="109"/>
      <c r="O18" s="46"/>
      <c r="P18" s="88"/>
      <c r="Q18" s="124"/>
      <c r="R18" s="124"/>
      <c r="S18" s="124"/>
      <c r="T18" s="124"/>
      <c r="U18" s="124"/>
      <c r="V18" s="124"/>
    </row>
    <row r="19" spans="1:22" ht="19.5" thickBot="1" x14ac:dyDescent="0.35">
      <c r="A19" s="8"/>
      <c r="B19" s="83"/>
      <c r="C19" s="83"/>
      <c r="D19" s="110"/>
      <c r="E19" s="104"/>
      <c r="F19" s="111"/>
      <c r="G19" s="60" t="s">
        <v>25</v>
      </c>
      <c r="H19" s="77" t="s">
        <v>29</v>
      </c>
      <c r="I19" s="14" t="s">
        <v>12</v>
      </c>
      <c r="J19" s="112"/>
      <c r="K19" s="104"/>
      <c r="L19" s="104"/>
      <c r="M19" s="110"/>
      <c r="N19" s="111"/>
      <c r="O19" s="82"/>
      <c r="P19" s="87"/>
      <c r="Q19" s="124"/>
      <c r="R19" s="124"/>
      <c r="S19" s="124"/>
      <c r="T19" s="124"/>
      <c r="U19" s="124"/>
      <c r="V19" s="124"/>
    </row>
    <row r="20" spans="1:22" ht="7.35" customHeight="1" thickTop="1" x14ac:dyDescent="0.25">
      <c r="A20" s="8"/>
      <c r="B20" s="83"/>
      <c r="C20" s="83"/>
      <c r="D20" s="97"/>
      <c r="E20" s="97"/>
      <c r="F20" s="83"/>
      <c r="G20" s="83"/>
      <c r="H20" s="83"/>
      <c r="I20" s="98"/>
      <c r="J20" s="98"/>
      <c r="K20" s="83"/>
      <c r="L20" s="83"/>
      <c r="M20" s="97"/>
      <c r="N20" s="83"/>
      <c r="O20" s="83"/>
      <c r="P20" s="87"/>
      <c r="Q20" s="124"/>
      <c r="R20" s="124"/>
      <c r="S20" s="124"/>
      <c r="T20" s="124"/>
      <c r="U20" s="124"/>
      <c r="V20" s="124"/>
    </row>
    <row r="21" spans="1:22" ht="18.75" x14ac:dyDescent="0.3">
      <c r="A21" s="8"/>
      <c r="B21" s="83"/>
      <c r="C21" s="138" t="s">
        <v>93</v>
      </c>
      <c r="D21" s="97"/>
      <c r="E21" s="97"/>
      <c r="F21" s="83"/>
      <c r="G21" s="23" t="s">
        <v>70</v>
      </c>
      <c r="H21" s="31">
        <v>500</v>
      </c>
      <c r="I21" s="14" t="s">
        <v>15</v>
      </c>
      <c r="J21" s="14"/>
      <c r="K21" s="83"/>
      <c r="L21" s="83"/>
      <c r="M21" s="97"/>
      <c r="N21" s="83"/>
      <c r="O21" s="83"/>
      <c r="P21" s="87"/>
      <c r="Q21" s="124"/>
      <c r="R21" s="124"/>
      <c r="S21" s="124"/>
      <c r="T21" s="124"/>
      <c r="U21" s="124"/>
      <c r="V21" s="124"/>
    </row>
    <row r="22" spans="1:22" ht="6.6" customHeight="1" x14ac:dyDescent="0.25">
      <c r="A22" s="8"/>
      <c r="B22" s="83"/>
      <c r="C22" s="138"/>
      <c r="D22" s="97"/>
      <c r="E22" s="97"/>
      <c r="F22" s="83"/>
      <c r="G22" s="83"/>
      <c r="H22" s="83"/>
      <c r="I22" s="98"/>
      <c r="J22" s="98"/>
      <c r="K22" s="83"/>
      <c r="L22" s="83"/>
      <c r="M22" s="97"/>
      <c r="N22" s="83"/>
      <c r="O22" s="83"/>
      <c r="P22" s="87"/>
      <c r="Q22" s="124"/>
      <c r="R22" s="124"/>
      <c r="S22" s="124"/>
      <c r="T22" s="124"/>
      <c r="U22" s="124"/>
      <c r="V22" s="124"/>
    </row>
    <row r="23" spans="1:22" ht="18.75" x14ac:dyDescent="0.3">
      <c r="A23" s="8"/>
      <c r="B23" s="83"/>
      <c r="C23" s="138" t="s">
        <v>94</v>
      </c>
      <c r="D23" s="97"/>
      <c r="E23" s="97"/>
      <c r="F23" s="83"/>
      <c r="G23" s="23" t="s">
        <v>52</v>
      </c>
      <c r="H23" s="31">
        <v>0</v>
      </c>
      <c r="I23" s="14" t="s">
        <v>17</v>
      </c>
      <c r="J23" s="14"/>
      <c r="K23" s="83"/>
      <c r="L23" s="83"/>
      <c r="M23" s="97"/>
      <c r="N23" s="83"/>
      <c r="O23" s="83"/>
      <c r="P23" s="87"/>
      <c r="Q23" s="124"/>
      <c r="R23" s="124"/>
      <c r="S23" s="124"/>
      <c r="T23" s="124"/>
      <c r="U23" s="124"/>
      <c r="V23" s="124"/>
    </row>
    <row r="24" spans="1:22" ht="18.75" x14ac:dyDescent="0.3">
      <c r="A24" s="8"/>
      <c r="B24" s="83"/>
      <c r="C24" s="83"/>
      <c r="D24" s="97"/>
      <c r="E24" s="97"/>
      <c r="F24" s="83"/>
      <c r="G24" s="23"/>
      <c r="H24" s="52"/>
      <c r="I24" s="14"/>
      <c r="J24" s="14"/>
      <c r="K24" s="83"/>
      <c r="L24" s="83"/>
      <c r="M24" s="97"/>
      <c r="N24" s="83"/>
      <c r="O24" s="83"/>
      <c r="P24" s="87"/>
      <c r="Q24" s="124"/>
      <c r="R24" s="124"/>
      <c r="S24" s="124"/>
      <c r="T24" s="124"/>
      <c r="U24" s="124"/>
      <c r="V24" s="124"/>
    </row>
    <row r="25" spans="1:22" x14ac:dyDescent="0.25">
      <c r="A25" s="8"/>
      <c r="B25" s="83"/>
      <c r="C25" s="83"/>
      <c r="D25" s="97"/>
      <c r="E25" s="97"/>
      <c r="F25" s="83"/>
      <c r="G25" s="83"/>
      <c r="H25" s="83"/>
      <c r="I25" s="83"/>
      <c r="J25" s="97"/>
      <c r="K25" s="83"/>
      <c r="L25" s="83"/>
      <c r="M25" s="97"/>
      <c r="N25" s="83"/>
      <c r="O25" s="83"/>
      <c r="P25" s="87"/>
      <c r="Q25" s="124"/>
      <c r="R25" s="124"/>
      <c r="S25" s="124"/>
      <c r="T25" s="124"/>
      <c r="U25" s="124"/>
      <c r="V25" s="124"/>
    </row>
    <row r="26" spans="1:22" ht="18.75" x14ac:dyDescent="0.3">
      <c r="A26" s="8"/>
      <c r="B26" s="14"/>
      <c r="C26" s="14" t="s">
        <v>74</v>
      </c>
      <c r="D26" s="14"/>
      <c r="E26" s="14"/>
      <c r="F26" s="14"/>
      <c r="G26" s="9"/>
      <c r="H26" s="53">
        <v>2</v>
      </c>
      <c r="I26" s="14" t="s">
        <v>53</v>
      </c>
      <c r="J26" s="14"/>
      <c r="K26" s="83"/>
      <c r="L26" s="83"/>
      <c r="M26" s="97"/>
      <c r="N26" s="83"/>
      <c r="O26" s="83"/>
      <c r="P26" s="87"/>
      <c r="Q26" s="124"/>
      <c r="R26" s="124"/>
      <c r="S26" s="124"/>
      <c r="T26" s="124"/>
      <c r="U26" s="124"/>
      <c r="V26" s="124"/>
    </row>
    <row r="27" spans="1:22" ht="18.75" x14ac:dyDescent="0.3">
      <c r="A27" s="8"/>
      <c r="B27" s="14"/>
      <c r="C27" s="14" t="s">
        <v>45</v>
      </c>
      <c r="D27" s="14"/>
      <c r="E27" s="14"/>
      <c r="F27" s="14"/>
      <c r="G27" s="14"/>
      <c r="H27" s="54">
        <f>IF(H19="ein_75er",VLOOKUP(O6,Druck75,(MATCH(H21,D_75,0))+2,TRUE),IF(H19="zwei_75er",VLOOKUP(O6/2,Druck75,(MATCH(H21,D_75,0))+2,TRUE),IF(H19="ein_110er",VLOOKUP(O6,Druck110,(MATCH(H21,D_110,0))+2,TRUE),IF(H19="ein_150er",VLOOKUP(O6,Druck150,(MATCH(H21,D_150,0))+2,TRUE),"?"))))</f>
        <v>2.1</v>
      </c>
      <c r="I27" s="14" t="s">
        <v>53</v>
      </c>
      <c r="J27" s="14"/>
      <c r="K27" s="83"/>
      <c r="L27" s="83"/>
      <c r="M27" s="97"/>
      <c r="N27" s="83"/>
      <c r="O27" s="43"/>
      <c r="P27" s="89"/>
      <c r="Q27" s="124"/>
      <c r="R27" s="124"/>
      <c r="S27" s="124"/>
      <c r="T27" s="124"/>
      <c r="U27" s="124"/>
      <c r="V27" s="124"/>
    </row>
    <row r="28" spans="1:22" ht="18.75" x14ac:dyDescent="0.3">
      <c r="A28" s="8"/>
      <c r="B28" s="14"/>
      <c r="C28" s="14" t="s">
        <v>62</v>
      </c>
      <c r="D28" s="14"/>
      <c r="E28" s="14"/>
      <c r="F28" s="14"/>
      <c r="G28" s="14"/>
      <c r="H28" s="54">
        <f>H23/10</f>
        <v>0</v>
      </c>
      <c r="I28" s="14" t="s">
        <v>53</v>
      </c>
      <c r="J28" s="14"/>
      <c r="K28" s="83"/>
      <c r="L28" s="83"/>
      <c r="M28" s="97"/>
      <c r="N28" s="83"/>
      <c r="O28" s="47"/>
      <c r="P28" s="89"/>
      <c r="Q28" s="124"/>
      <c r="R28" s="124"/>
      <c r="S28" s="124"/>
      <c r="T28" s="124"/>
      <c r="U28" s="124"/>
      <c r="V28" s="124"/>
    </row>
    <row r="29" spans="1:22" ht="18.75" x14ac:dyDescent="0.3">
      <c r="A29" s="8"/>
      <c r="B29" s="14"/>
      <c r="C29" s="14" t="s">
        <v>50</v>
      </c>
      <c r="D29" s="14"/>
      <c r="E29" s="14"/>
      <c r="F29" s="14"/>
      <c r="G29" s="14"/>
      <c r="H29" s="54">
        <f>IF(ISERROR(H26+H27+H28),"?",(H26+H27+H28))</f>
        <v>4.0999999999999996</v>
      </c>
      <c r="I29" s="14" t="s">
        <v>80</v>
      </c>
      <c r="J29" s="14"/>
      <c r="K29" s="6">
        <f>O6</f>
        <v>1060</v>
      </c>
      <c r="L29" s="14" t="s">
        <v>88</v>
      </c>
      <c r="M29" s="14"/>
      <c r="N29" s="83"/>
      <c r="O29" s="43"/>
      <c r="P29" s="89"/>
      <c r="Q29" s="124"/>
      <c r="R29" s="124"/>
      <c r="S29" s="124"/>
      <c r="T29" s="124"/>
      <c r="U29" s="124"/>
      <c r="V29" s="124"/>
    </row>
    <row r="30" spans="1:22" ht="18.75" x14ac:dyDescent="0.3">
      <c r="A30" s="94"/>
      <c r="B30" s="90"/>
      <c r="C30" s="90"/>
      <c r="D30" s="90"/>
      <c r="E30" s="90"/>
      <c r="F30" s="90"/>
      <c r="G30" s="90"/>
      <c r="H30" s="90"/>
      <c r="I30" s="91"/>
      <c r="J30" s="91"/>
      <c r="K30" s="91"/>
      <c r="L30" s="91"/>
      <c r="M30" s="91"/>
      <c r="N30" s="91"/>
      <c r="O30" s="92"/>
      <c r="P30" s="93"/>
      <c r="Q30" s="124"/>
      <c r="R30" s="124"/>
      <c r="S30" s="124"/>
      <c r="T30" s="124"/>
      <c r="U30" s="124"/>
      <c r="V30" s="124"/>
    </row>
    <row r="31" spans="1:22" ht="18.75" x14ac:dyDescent="0.3">
      <c r="A31" s="124"/>
      <c r="B31" s="125"/>
      <c r="C31" s="125"/>
      <c r="D31" s="125"/>
      <c r="E31" s="125"/>
      <c r="F31" s="125"/>
      <c r="G31" s="125"/>
      <c r="H31" s="125"/>
      <c r="I31" s="126"/>
      <c r="J31" s="126"/>
      <c r="K31" s="126"/>
      <c r="L31" s="126"/>
      <c r="M31" s="126"/>
      <c r="N31" s="124"/>
      <c r="O31" s="127"/>
      <c r="P31" s="128"/>
      <c r="Q31" s="124"/>
      <c r="R31" s="124"/>
      <c r="S31" s="124"/>
      <c r="T31" s="124"/>
      <c r="U31" s="124"/>
      <c r="V31" s="124"/>
    </row>
    <row r="32" spans="1:22" x14ac:dyDescent="0.25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x14ac:dyDescent="0.2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x14ac:dyDescent="0.2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x14ac:dyDescent="0.2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</row>
    <row r="36" spans="1:22" x14ac:dyDescent="0.2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</row>
    <row r="37" spans="1:22" x14ac:dyDescent="0.2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</row>
    <row r="38" spans="1:22" x14ac:dyDescent="0.2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</row>
    <row r="39" spans="1:22" x14ac:dyDescent="0.2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</row>
    <row r="40" spans="1:22" x14ac:dyDescent="0.2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</row>
    <row r="41" spans="1:22" x14ac:dyDescent="0.2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</row>
    <row r="42" spans="1:22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</row>
    <row r="43" spans="1:22" x14ac:dyDescent="0.2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</row>
    <row r="44" spans="1:22" x14ac:dyDescent="0.2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</row>
    <row r="45" spans="1:22" x14ac:dyDescent="0.2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</row>
    <row r="46" spans="1:22" x14ac:dyDescent="0.2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</row>
    <row r="47" spans="1:22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</row>
    <row r="48" spans="1:22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</row>
    <row r="49" spans="1:22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</row>
  </sheetData>
  <sheetProtection algorithmName="SHA-512" hashValue="KtEwpaqrdkv0hnaUtlQB0pS4OYlTgKm5IlgzXhx6yFNYiITvRGfto3wFGDXBpTttRKURVEml4OxAaRSRm+Jp8g==" saltValue="+p29WAEWuSEmF6QFf6FYCQ==" spinCount="100000" sheet="1" objects="1" scenarios="1"/>
  <mergeCells count="2">
    <mergeCell ref="K18:L18"/>
    <mergeCell ref="A1:P1"/>
  </mergeCells>
  <conditionalFormatting sqref="P30">
    <cfRule type="colorScale" priority="31">
      <colorScale>
        <cfvo type="min"/>
        <cfvo type="max"/>
        <color rgb="FFFF7128"/>
        <color rgb="FFFFEF9C"/>
      </colorScale>
    </cfRule>
    <cfRule type="iconSet" priority="35">
      <iconSet iconSet="3Symbols" reverse="1">
        <cfvo type="percent" val="0"/>
        <cfvo type="num" val="20"/>
        <cfvo type="num" val="22"/>
      </iconSet>
    </cfRule>
  </conditionalFormatting>
  <conditionalFormatting sqref="K18">
    <cfRule type="cellIs" dxfId="37" priority="29" operator="lessThan">
      <formula>$O$6</formula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">
    <cfRule type="colorScale" priority="28">
      <colorScale>
        <cfvo type="min"/>
        <cfvo type="max"/>
        <color rgb="FFE2F0D9"/>
        <color rgb="FFFFF2CC"/>
      </colorScale>
    </cfRule>
  </conditionalFormatting>
  <conditionalFormatting sqref="K18:M18">
    <cfRule type="containsText" dxfId="36" priority="26" operator="containsText" text="zu viele Verbraucher!">
      <formula>NOT(ISERROR(SEARCH("zu viele Verbraucher!",K18)))</formula>
    </cfRule>
    <cfRule type="iconSet" priority="27">
      <iconSet iconSet="3Symbols">
        <cfvo type="percent" val="0"/>
        <cfvo type="percent" val="33"/>
        <cfvo type="percent" val="67"/>
      </iconSet>
    </cfRule>
  </conditionalFormatting>
  <conditionalFormatting sqref="H27">
    <cfRule type="containsText" dxfId="35" priority="25" operator="containsText" text="#NV">
      <formula>NOT(ISERROR(SEARCH("#NV",H27)))</formula>
    </cfRule>
  </conditionalFormatting>
  <conditionalFormatting sqref="G8">
    <cfRule type="cellIs" dxfId="34" priority="24" operator="greaterThan">
      <formula>17</formula>
    </cfRule>
  </conditionalFormatting>
  <conditionalFormatting sqref="E18">
    <cfRule type="containsText" dxfId="33" priority="17" operator="containsText" text="l/min. ??">
      <formula>NOT(ISERROR(SEARCH("l/min. ??",E18)))</formula>
    </cfRule>
    <cfRule type="containsText" dxfId="32" priority="18" operator="containsText" text="nicht möglich">
      <formula>NOT(ISERROR(SEARCH("nicht möglich",E18)))</formula>
    </cfRule>
    <cfRule type="cellIs" dxfId="31" priority="22" operator="lessThan">
      <formula>$O$6</formula>
    </cfRule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1">
      <colorScale>
        <cfvo type="min"/>
        <cfvo type="max"/>
        <color rgb="FFE2F0D9"/>
        <color rgb="FFFFF2CC"/>
      </colorScale>
    </cfRule>
  </conditionalFormatting>
  <conditionalFormatting sqref="G18 E18">
    <cfRule type="containsText" dxfId="30" priority="36" operator="containsText" text="zu viele Verbraucher!">
      <formula>NOT(ISERROR(SEARCH("zu viele Verbraucher!",E18)))</formula>
    </cfRule>
    <cfRule type="iconSet" priority="37">
      <iconSet iconSet="3Symbols">
        <cfvo type="percent" val="0"/>
        <cfvo type="percent" val="33"/>
        <cfvo type="percent" val="67"/>
      </iconSet>
    </cfRule>
  </conditionalFormatting>
  <dataValidations count="5">
    <dataValidation type="list" allowBlank="1" showInputMessage="1" showErrorMessage="1" sqref="H19">
      <formula1>Durchmesser</formula1>
    </dataValidation>
    <dataValidation type="list" allowBlank="1" showInputMessage="1" showErrorMessage="1" sqref="K14 E14">
      <formula1>TLFs</formula1>
    </dataValidation>
    <dataValidation type="whole" allowBlank="1" showInputMessage="1" showErrorMessage="1" sqref="H23:H24">
      <formula1>-100</formula1>
      <formula2>100</formula2>
    </dataValidation>
    <dataValidation type="whole" allowBlank="1" showInputMessage="1" showErrorMessage="1" sqref="O5">
      <formula1>1</formula1>
      <formula2>10</formula2>
    </dataValidation>
    <dataValidation type="list" allowBlank="1" showInputMessage="1" showErrorMessage="1" sqref="H21">
      <formula1>INDIRECT(H19)</formula1>
    </dataValidation>
  </dataValidations>
  <hyperlinks>
    <hyperlink ref="O8:O9" location="Verbraucher" display="Verbraucher"/>
    <hyperlink ref="C21:C23" location="Wasserbezug!A1" display="Wasserlieferung"/>
  </hyperlinks>
  <printOptions gridLines="1"/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 enableFormatConditionsCalculation="0">
    <tabColor theme="9" tint="0.79998168889431442"/>
  </sheetPr>
  <dimension ref="A1:M28"/>
  <sheetViews>
    <sheetView workbookViewId="0">
      <selection activeCell="N12" sqref="N12"/>
    </sheetView>
  </sheetViews>
  <sheetFormatPr baseColWidth="10" defaultColWidth="11" defaultRowHeight="15" x14ac:dyDescent="0.25"/>
  <cols>
    <col min="1" max="13" width="7.28515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21" t="s">
        <v>26</v>
      </c>
      <c r="B2" s="21" t="s">
        <v>6</v>
      </c>
      <c r="C2" s="16">
        <v>100</v>
      </c>
      <c r="D2" s="16">
        <v>150</v>
      </c>
      <c r="E2" s="16">
        <v>200</v>
      </c>
      <c r="F2" s="16">
        <v>300</v>
      </c>
      <c r="G2" s="16">
        <v>400</v>
      </c>
      <c r="H2" s="16">
        <v>500</v>
      </c>
      <c r="I2" s="16">
        <v>600</v>
      </c>
      <c r="J2" s="16">
        <v>700</v>
      </c>
      <c r="K2" s="16">
        <v>800</v>
      </c>
      <c r="L2" s="16">
        <v>900</v>
      </c>
      <c r="M2" s="16">
        <v>1000</v>
      </c>
    </row>
    <row r="3" spans="1:13" x14ac:dyDescent="0.25">
      <c r="A3" s="16">
        <v>600</v>
      </c>
      <c r="B3" s="16">
        <v>1.05</v>
      </c>
      <c r="C3" s="18">
        <v>0.11</v>
      </c>
      <c r="D3" s="18">
        <v>0.17</v>
      </c>
      <c r="E3" s="18">
        <v>0.22</v>
      </c>
      <c r="F3" s="18">
        <v>0.33</v>
      </c>
      <c r="G3" s="18">
        <v>0.44</v>
      </c>
      <c r="H3" s="18">
        <v>0.55000000000000004</v>
      </c>
      <c r="I3" s="18">
        <v>0.66</v>
      </c>
      <c r="J3" s="18">
        <v>0.77</v>
      </c>
      <c r="K3" s="18">
        <v>0.88</v>
      </c>
      <c r="L3" s="18">
        <v>0.99</v>
      </c>
      <c r="M3" s="18">
        <v>1.1000000000000001</v>
      </c>
    </row>
    <row r="4" spans="1:13" x14ac:dyDescent="0.25">
      <c r="A4" s="16">
        <v>700</v>
      </c>
      <c r="B4" s="16">
        <v>1.23</v>
      </c>
      <c r="C4" s="18">
        <v>0.14000000000000001</v>
      </c>
      <c r="D4" s="18">
        <v>0.21</v>
      </c>
      <c r="E4" s="18">
        <v>0.28000000000000003</v>
      </c>
      <c r="F4" s="18">
        <v>0.42</v>
      </c>
      <c r="G4" s="18">
        <v>0.56000000000000005</v>
      </c>
      <c r="H4" s="18">
        <v>0.7</v>
      </c>
      <c r="I4" s="18">
        <v>0.84</v>
      </c>
      <c r="J4" s="18">
        <v>0.98</v>
      </c>
      <c r="K4" s="18">
        <v>1.1200000000000001</v>
      </c>
      <c r="L4" s="18">
        <v>1.26</v>
      </c>
      <c r="M4" s="18">
        <v>1.4</v>
      </c>
    </row>
    <row r="5" spans="1:13" x14ac:dyDescent="0.25">
      <c r="A5" s="16">
        <v>800</v>
      </c>
      <c r="B5" s="16">
        <v>1.4</v>
      </c>
      <c r="C5" s="18">
        <v>0.17</v>
      </c>
      <c r="D5" s="18">
        <v>0.26</v>
      </c>
      <c r="E5" s="18">
        <v>0.34</v>
      </c>
      <c r="F5" s="18">
        <v>0.51</v>
      </c>
      <c r="G5" s="18">
        <v>0.68</v>
      </c>
      <c r="H5" s="18">
        <v>0.85</v>
      </c>
      <c r="I5" s="18">
        <v>1.02</v>
      </c>
      <c r="J5" s="18">
        <v>1.19</v>
      </c>
      <c r="K5" s="18">
        <v>1.36</v>
      </c>
      <c r="L5" s="18">
        <v>1.53</v>
      </c>
      <c r="M5" s="18">
        <v>1.7</v>
      </c>
    </row>
    <row r="6" spans="1:13" x14ac:dyDescent="0.25">
      <c r="A6" s="16">
        <v>900</v>
      </c>
      <c r="B6" s="16">
        <v>1.58</v>
      </c>
      <c r="C6" s="18">
        <v>0.21</v>
      </c>
      <c r="D6" s="18">
        <v>0.32</v>
      </c>
      <c r="E6" s="18">
        <v>0.42</v>
      </c>
      <c r="F6" s="18">
        <v>0.63</v>
      </c>
      <c r="G6" s="18">
        <v>0.84</v>
      </c>
      <c r="H6" s="18">
        <v>1.05</v>
      </c>
      <c r="I6" s="18">
        <v>1.26</v>
      </c>
      <c r="J6" s="18">
        <v>1.47</v>
      </c>
      <c r="K6" s="18">
        <v>1.68</v>
      </c>
      <c r="L6" s="18">
        <v>1.89</v>
      </c>
      <c r="M6" s="18">
        <v>2.1</v>
      </c>
    </row>
    <row r="7" spans="1:13" x14ac:dyDescent="0.25">
      <c r="A7" s="16">
        <v>1000</v>
      </c>
      <c r="B7" s="16">
        <v>1.75</v>
      </c>
      <c r="C7" s="18">
        <v>0.25</v>
      </c>
      <c r="D7" s="18">
        <v>0.38</v>
      </c>
      <c r="E7" s="18">
        <v>0.5</v>
      </c>
      <c r="F7" s="18">
        <v>0.75</v>
      </c>
      <c r="G7" s="18">
        <v>1</v>
      </c>
      <c r="H7" s="18">
        <v>1.25</v>
      </c>
      <c r="I7" s="18">
        <v>1.5</v>
      </c>
      <c r="J7" s="18">
        <v>1.75</v>
      </c>
      <c r="K7" s="18">
        <v>2</v>
      </c>
      <c r="L7" s="18">
        <v>2.25</v>
      </c>
      <c r="M7" s="18">
        <v>2.5</v>
      </c>
    </row>
    <row r="8" spans="1:13" x14ac:dyDescent="0.25">
      <c r="A8" s="16">
        <v>1100</v>
      </c>
      <c r="B8" s="16">
        <v>1.93</v>
      </c>
      <c r="C8" s="18">
        <v>0.28999999999999998</v>
      </c>
      <c r="D8" s="18">
        <v>0.44</v>
      </c>
      <c r="E8" s="18">
        <v>0.57999999999999996</v>
      </c>
      <c r="F8" s="18">
        <v>0.87</v>
      </c>
      <c r="G8" s="18">
        <v>1.1599999999999999</v>
      </c>
      <c r="H8" s="18">
        <v>1.45</v>
      </c>
      <c r="I8" s="18">
        <v>1.75</v>
      </c>
      <c r="J8" s="18">
        <v>2.0299999999999998</v>
      </c>
      <c r="K8" s="18">
        <v>2.3199999999999998</v>
      </c>
      <c r="L8" s="18">
        <v>2.61</v>
      </c>
      <c r="M8" s="18">
        <v>2.9</v>
      </c>
    </row>
    <row r="9" spans="1:13" x14ac:dyDescent="0.25">
      <c r="A9" s="16">
        <v>1200</v>
      </c>
      <c r="B9" s="16">
        <v>2.1</v>
      </c>
      <c r="C9" s="18">
        <v>0.33</v>
      </c>
      <c r="D9" s="18">
        <v>0.5</v>
      </c>
      <c r="E9" s="18">
        <v>0.66</v>
      </c>
      <c r="F9" s="18">
        <v>0.99</v>
      </c>
      <c r="G9" s="18">
        <v>1.32</v>
      </c>
      <c r="H9" s="18">
        <v>1.65</v>
      </c>
      <c r="I9" s="18">
        <v>1.98</v>
      </c>
      <c r="J9" s="18">
        <v>2.31</v>
      </c>
      <c r="K9" s="18">
        <v>2.64</v>
      </c>
      <c r="L9" s="18">
        <v>2.97</v>
      </c>
      <c r="M9" s="18">
        <v>3.3</v>
      </c>
    </row>
    <row r="10" spans="1:13" x14ac:dyDescent="0.25">
      <c r="A10" s="16">
        <v>1300</v>
      </c>
      <c r="B10" s="16">
        <v>2.2799999999999998</v>
      </c>
      <c r="C10" s="18">
        <v>0.38</v>
      </c>
      <c r="D10" s="18">
        <v>0.56999999999999995</v>
      </c>
      <c r="E10" s="18">
        <v>0.76</v>
      </c>
      <c r="F10" s="18">
        <v>1.1399999999999999</v>
      </c>
      <c r="G10" s="18">
        <v>1.52</v>
      </c>
      <c r="H10" s="18">
        <v>1.9</v>
      </c>
      <c r="I10" s="18">
        <v>2.2799999999999998</v>
      </c>
      <c r="J10" s="18">
        <v>2.66</v>
      </c>
      <c r="K10" s="18">
        <v>3.04</v>
      </c>
      <c r="L10" s="18">
        <v>3.42</v>
      </c>
      <c r="M10" s="18">
        <v>3.8</v>
      </c>
    </row>
    <row r="11" spans="1:13" x14ac:dyDescent="0.25">
      <c r="A11" s="16">
        <v>1400</v>
      </c>
      <c r="B11" s="16">
        <v>2.46</v>
      </c>
      <c r="C11" s="18">
        <v>0.44</v>
      </c>
      <c r="D11" s="18">
        <v>0.66</v>
      </c>
      <c r="E11" s="18">
        <v>0.88</v>
      </c>
      <c r="F11" s="18">
        <v>1.32</v>
      </c>
      <c r="G11" s="18">
        <v>1.76</v>
      </c>
      <c r="H11" s="18">
        <v>2.2000000000000002</v>
      </c>
      <c r="I11" s="18">
        <v>2.64</v>
      </c>
      <c r="J11" s="18">
        <v>3.08</v>
      </c>
      <c r="K11" s="18">
        <v>3.52</v>
      </c>
      <c r="L11" s="18">
        <v>3.96</v>
      </c>
      <c r="M11" s="18">
        <v>4.4000000000000004</v>
      </c>
    </row>
    <row r="12" spans="1:13" x14ac:dyDescent="0.25">
      <c r="A12" s="16">
        <v>1500</v>
      </c>
      <c r="B12" s="16">
        <v>2.63</v>
      </c>
      <c r="C12" s="18">
        <v>0.49</v>
      </c>
      <c r="D12" s="18">
        <v>0.74</v>
      </c>
      <c r="E12" s="18">
        <v>0.98</v>
      </c>
      <c r="F12" s="18">
        <v>1.47</v>
      </c>
      <c r="G12" s="18">
        <v>1.96</v>
      </c>
      <c r="H12" s="18">
        <v>2.4500000000000002</v>
      </c>
      <c r="I12" s="18">
        <v>2.94</v>
      </c>
      <c r="J12" s="18">
        <v>3.43</v>
      </c>
      <c r="K12" s="18">
        <v>3.92</v>
      </c>
      <c r="L12" s="18">
        <v>4.41</v>
      </c>
      <c r="M12" s="18">
        <v>4.9000000000000004</v>
      </c>
    </row>
    <row r="13" spans="1:13" x14ac:dyDescent="0.25">
      <c r="A13" s="16">
        <v>1600</v>
      </c>
      <c r="B13" s="16">
        <v>2.81</v>
      </c>
      <c r="C13" s="18">
        <v>0.55000000000000004</v>
      </c>
      <c r="D13" s="18">
        <v>0.83</v>
      </c>
      <c r="E13" s="18">
        <v>1.1000000000000001</v>
      </c>
      <c r="F13" s="18">
        <v>1.65</v>
      </c>
      <c r="G13" s="18">
        <v>2.2000000000000002</v>
      </c>
      <c r="H13" s="18">
        <v>2.75</v>
      </c>
      <c r="I13" s="18">
        <v>3.3</v>
      </c>
      <c r="J13" s="18">
        <v>3.85</v>
      </c>
      <c r="K13" s="18">
        <v>4.4000000000000004</v>
      </c>
      <c r="L13" s="18">
        <v>4.95</v>
      </c>
      <c r="M13" s="18">
        <v>5.5</v>
      </c>
    </row>
    <row r="14" spans="1:13" x14ac:dyDescent="0.25">
      <c r="A14" s="16">
        <v>1700</v>
      </c>
      <c r="B14" s="16">
        <v>2.98</v>
      </c>
      <c r="C14" s="18">
        <v>0.61</v>
      </c>
      <c r="D14" s="18">
        <v>0.92</v>
      </c>
      <c r="E14" s="18">
        <v>1.22</v>
      </c>
      <c r="F14" s="18">
        <v>1.83</v>
      </c>
      <c r="G14" s="18">
        <v>2.44</v>
      </c>
      <c r="H14" s="18">
        <v>3.05</v>
      </c>
      <c r="I14" s="18">
        <v>3.66</v>
      </c>
      <c r="J14" s="18">
        <v>4.2699999999999996</v>
      </c>
      <c r="K14" s="18">
        <v>4.88</v>
      </c>
      <c r="L14" s="18">
        <v>5.49</v>
      </c>
      <c r="M14" s="18">
        <v>6.1</v>
      </c>
    </row>
    <row r="15" spans="1:13" x14ac:dyDescent="0.25">
      <c r="A15" s="16">
        <v>1800</v>
      </c>
      <c r="B15" s="16">
        <v>3.16</v>
      </c>
      <c r="C15" s="18">
        <v>0.67</v>
      </c>
      <c r="D15" s="18">
        <v>1.01</v>
      </c>
      <c r="E15" s="18">
        <v>1.34</v>
      </c>
      <c r="F15" s="18">
        <v>2.0099999999999998</v>
      </c>
      <c r="G15" s="18">
        <v>2.68</v>
      </c>
      <c r="H15" s="18">
        <v>3.35</v>
      </c>
      <c r="I15" s="18">
        <v>4.0199999999999996</v>
      </c>
      <c r="J15" s="18">
        <v>4.6900000000000004</v>
      </c>
      <c r="K15" s="18">
        <v>5.36</v>
      </c>
      <c r="L15" s="18">
        <v>6.03</v>
      </c>
      <c r="M15" s="18">
        <v>6.7</v>
      </c>
    </row>
    <row r="16" spans="1:13" x14ac:dyDescent="0.25">
      <c r="A16" s="16">
        <v>1900</v>
      </c>
      <c r="B16" s="16">
        <v>3.33</v>
      </c>
      <c r="C16" s="18">
        <v>0.73</v>
      </c>
      <c r="D16" s="18">
        <v>1.1000000000000001</v>
      </c>
      <c r="E16" s="18">
        <v>1.46</v>
      </c>
      <c r="F16" s="18">
        <v>2.19</v>
      </c>
      <c r="G16" s="18">
        <v>2.92</v>
      </c>
      <c r="H16" s="18">
        <v>3.65</v>
      </c>
      <c r="I16" s="18">
        <v>4.38</v>
      </c>
      <c r="J16" s="18">
        <v>5.1100000000000003</v>
      </c>
      <c r="K16" s="18">
        <v>5.84</v>
      </c>
      <c r="L16" s="18">
        <v>6.57</v>
      </c>
      <c r="M16" s="18">
        <v>7.3</v>
      </c>
    </row>
    <row r="17" spans="1:13" x14ac:dyDescent="0.25">
      <c r="A17" s="16">
        <v>2000</v>
      </c>
      <c r="B17" s="16">
        <v>3.51</v>
      </c>
      <c r="C17" s="18">
        <v>0.8</v>
      </c>
      <c r="D17" s="18">
        <v>1.2</v>
      </c>
      <c r="E17" s="18">
        <v>1.6</v>
      </c>
      <c r="F17" s="18">
        <v>2.4</v>
      </c>
      <c r="G17" s="18">
        <v>3.2</v>
      </c>
      <c r="H17" s="18">
        <v>4</v>
      </c>
      <c r="I17" s="18">
        <v>4.8</v>
      </c>
      <c r="J17" s="18">
        <v>5.6</v>
      </c>
      <c r="K17" s="18">
        <v>6.4</v>
      </c>
      <c r="L17" s="18">
        <v>7.2</v>
      </c>
      <c r="M17" s="18">
        <v>8</v>
      </c>
    </row>
    <row r="18" spans="1:13" x14ac:dyDescent="0.25">
      <c r="A18" s="16">
        <v>2100</v>
      </c>
      <c r="B18" s="16">
        <v>3.68</v>
      </c>
      <c r="C18" s="18">
        <v>0.87</v>
      </c>
      <c r="D18" s="18">
        <v>1.31</v>
      </c>
      <c r="E18" s="18">
        <v>1.74</v>
      </c>
      <c r="F18" s="18">
        <v>2.61</v>
      </c>
      <c r="G18" s="18">
        <v>3.48</v>
      </c>
      <c r="H18" s="18">
        <v>4.3499999999999996</v>
      </c>
      <c r="I18" s="18">
        <v>5.22</v>
      </c>
      <c r="J18" s="18">
        <v>6.09</v>
      </c>
      <c r="K18" s="18">
        <v>6.96</v>
      </c>
      <c r="L18" s="18">
        <v>7.83</v>
      </c>
      <c r="M18" s="18">
        <v>8.6999999999999993</v>
      </c>
    </row>
    <row r="19" spans="1:13" x14ac:dyDescent="0.25">
      <c r="A19" s="16">
        <v>2200</v>
      </c>
      <c r="B19" s="16">
        <v>3.86</v>
      </c>
      <c r="C19" s="18">
        <v>0.94</v>
      </c>
      <c r="D19" s="18">
        <v>1.41</v>
      </c>
      <c r="E19" s="18">
        <v>1.88</v>
      </c>
      <c r="F19" s="18">
        <v>2.82</v>
      </c>
      <c r="G19" s="18">
        <v>3.76</v>
      </c>
      <c r="H19" s="18">
        <v>4.7</v>
      </c>
      <c r="I19" s="18">
        <v>5.64</v>
      </c>
      <c r="J19" s="18">
        <v>6.58</v>
      </c>
      <c r="K19" s="18">
        <v>7.52</v>
      </c>
      <c r="L19" s="18">
        <v>8.4600000000000009</v>
      </c>
      <c r="M19" s="18">
        <v>9.4</v>
      </c>
    </row>
    <row r="20" spans="1:13" x14ac:dyDescent="0.25">
      <c r="A20" s="16">
        <v>2300</v>
      </c>
      <c r="B20" s="16">
        <v>4.03</v>
      </c>
      <c r="C20" s="18">
        <v>1.02</v>
      </c>
      <c r="D20" s="18">
        <v>1.53</v>
      </c>
      <c r="E20" s="18">
        <v>2.04</v>
      </c>
      <c r="F20" s="18">
        <v>3.06</v>
      </c>
      <c r="G20" s="18">
        <v>4.08</v>
      </c>
      <c r="H20" s="18">
        <v>5.0999999999999996</v>
      </c>
      <c r="I20" s="18">
        <v>6.12</v>
      </c>
      <c r="J20" s="18">
        <v>7.14</v>
      </c>
      <c r="K20" s="18">
        <v>8.16</v>
      </c>
      <c r="L20" s="18">
        <v>9.18</v>
      </c>
      <c r="M20" s="18">
        <v>10.199999999999999</v>
      </c>
    </row>
    <row r="21" spans="1:13" x14ac:dyDescent="0.25">
      <c r="A21" s="16">
        <v>2400</v>
      </c>
      <c r="B21" s="16">
        <v>4.21</v>
      </c>
      <c r="C21" s="18">
        <v>1.0900000000000001</v>
      </c>
      <c r="D21" s="18">
        <v>1.64</v>
      </c>
      <c r="E21" s="18">
        <v>2.1800000000000002</v>
      </c>
      <c r="F21" s="18">
        <v>3.27</v>
      </c>
      <c r="G21" s="18">
        <v>4.3600000000000003</v>
      </c>
      <c r="H21" s="18">
        <v>5.45</v>
      </c>
      <c r="I21" s="18">
        <v>6.54</v>
      </c>
      <c r="J21" s="18">
        <v>7.63</v>
      </c>
      <c r="K21" s="18">
        <v>8.7200000000000006</v>
      </c>
      <c r="L21" s="18">
        <v>9.81</v>
      </c>
      <c r="M21" s="18">
        <v>10.9</v>
      </c>
    </row>
    <row r="22" spans="1:13" x14ac:dyDescent="0.25">
      <c r="A22" s="16">
        <v>2500</v>
      </c>
      <c r="B22" s="16">
        <v>4.38</v>
      </c>
      <c r="C22" s="18">
        <v>1.18</v>
      </c>
      <c r="D22" s="18">
        <v>1.77</v>
      </c>
      <c r="E22" s="18">
        <v>2.36</v>
      </c>
      <c r="F22" s="18">
        <v>3.54</v>
      </c>
      <c r="G22" s="18">
        <v>4.72</v>
      </c>
      <c r="H22" s="18">
        <v>5.9</v>
      </c>
      <c r="I22" s="18">
        <v>7.08</v>
      </c>
      <c r="J22" s="18">
        <v>8.26</v>
      </c>
      <c r="K22" s="18">
        <v>9.44</v>
      </c>
      <c r="L22" s="18">
        <v>10.62</v>
      </c>
      <c r="M22" s="18">
        <v>11.8</v>
      </c>
    </row>
    <row r="23" spans="1:13" x14ac:dyDescent="0.25">
      <c r="A23" s="16">
        <v>2600</v>
      </c>
      <c r="B23" s="16">
        <v>4.5599999999999996</v>
      </c>
      <c r="C23" s="18">
        <v>1.26</v>
      </c>
      <c r="D23" s="18">
        <v>1.89</v>
      </c>
      <c r="E23" s="18">
        <v>2.52</v>
      </c>
      <c r="F23" s="18">
        <v>3.78</v>
      </c>
      <c r="G23" s="18">
        <v>5.4</v>
      </c>
      <c r="H23" s="18">
        <v>6.3</v>
      </c>
      <c r="I23" s="18">
        <v>7.56</v>
      </c>
      <c r="J23" s="18">
        <v>8.82</v>
      </c>
      <c r="K23" s="18">
        <v>10.08</v>
      </c>
      <c r="L23" s="18">
        <v>11.34</v>
      </c>
      <c r="M23" s="18" t="s">
        <v>0</v>
      </c>
    </row>
    <row r="24" spans="1:13" x14ac:dyDescent="0.25">
      <c r="A24" s="16">
        <v>2700</v>
      </c>
      <c r="B24" s="16">
        <v>4.74</v>
      </c>
      <c r="C24" s="18">
        <v>1.34</v>
      </c>
      <c r="D24" s="18">
        <v>2.0099999999999998</v>
      </c>
      <c r="E24" s="18">
        <v>2.68</v>
      </c>
      <c r="F24" s="18">
        <v>4.0199999999999996</v>
      </c>
      <c r="G24" s="18">
        <v>5.36</v>
      </c>
      <c r="H24" s="18">
        <v>6.7</v>
      </c>
      <c r="I24" s="18">
        <v>8.0399999999999991</v>
      </c>
      <c r="J24" s="18">
        <v>9.3800000000000008</v>
      </c>
      <c r="K24" s="18">
        <v>10.72</v>
      </c>
      <c r="L24" s="18" t="s">
        <v>0</v>
      </c>
      <c r="M24" s="18" t="s">
        <v>0</v>
      </c>
    </row>
    <row r="25" spans="1:13" x14ac:dyDescent="0.25">
      <c r="A25" s="16">
        <v>2800</v>
      </c>
      <c r="B25" s="16">
        <v>4.91</v>
      </c>
      <c r="C25" s="18">
        <v>1.43</v>
      </c>
      <c r="D25" s="18">
        <v>2.15</v>
      </c>
      <c r="E25" s="18">
        <v>2.86</v>
      </c>
      <c r="F25" s="18">
        <v>4.29</v>
      </c>
      <c r="G25" s="18">
        <v>5.72</v>
      </c>
      <c r="H25" s="18">
        <v>7.15</v>
      </c>
      <c r="I25" s="18">
        <v>8.58</v>
      </c>
      <c r="J25" s="18">
        <v>10.01</v>
      </c>
      <c r="K25" s="18">
        <v>11.44</v>
      </c>
      <c r="L25" s="18" t="s">
        <v>0</v>
      </c>
      <c r="M25" s="18" t="s">
        <v>0</v>
      </c>
    </row>
    <row r="26" spans="1:13" x14ac:dyDescent="0.25">
      <c r="A26" s="16">
        <v>2900</v>
      </c>
      <c r="B26" s="16">
        <v>5.09</v>
      </c>
      <c r="C26" s="18">
        <v>1.53</v>
      </c>
      <c r="D26" s="18">
        <v>2.2999999999999998</v>
      </c>
      <c r="E26" s="18">
        <v>3.06</v>
      </c>
      <c r="F26" s="18">
        <v>4.59</v>
      </c>
      <c r="G26" s="18">
        <v>6.12</v>
      </c>
      <c r="H26" s="18">
        <v>7.65</v>
      </c>
      <c r="I26" s="18">
        <v>9.18</v>
      </c>
      <c r="J26" s="18">
        <v>10.71</v>
      </c>
      <c r="K26" s="18" t="s">
        <v>0</v>
      </c>
      <c r="L26" s="18" t="s">
        <v>0</v>
      </c>
      <c r="M26" s="18" t="s">
        <v>0</v>
      </c>
    </row>
    <row r="27" spans="1:13" x14ac:dyDescent="0.25">
      <c r="A27" s="16">
        <v>3000</v>
      </c>
      <c r="B27" s="16">
        <v>5.26</v>
      </c>
      <c r="C27" s="18">
        <v>1.63</v>
      </c>
      <c r="D27" s="18">
        <v>2.4500000000000002</v>
      </c>
      <c r="E27" s="18">
        <v>3.26</v>
      </c>
      <c r="F27" s="18">
        <v>4.8899999999999997</v>
      </c>
      <c r="G27" s="18">
        <v>6.52</v>
      </c>
      <c r="H27" s="18">
        <v>8.15</v>
      </c>
      <c r="I27" s="18">
        <v>9.7799999999999994</v>
      </c>
      <c r="J27" s="18">
        <v>11.41</v>
      </c>
      <c r="K27" s="18" t="s">
        <v>0</v>
      </c>
      <c r="L27" s="18" t="s">
        <v>0</v>
      </c>
      <c r="M27" s="18" t="s">
        <v>0</v>
      </c>
    </row>
    <row r="28" spans="1:13" x14ac:dyDescent="0.25">
      <c r="A28" s="205" t="s">
        <v>10</v>
      </c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7"/>
    </row>
  </sheetData>
  <sheetProtection algorithmName="SHA-512" hashValue="RVRSczwe2k7zt4T76GCdCYnTIedOYYRe3XFFY1ADtBMx3Ja42tDMqmt9wOnr2L6nCv4y86wlsi60j2vIA6c1Sg==" saltValue="TN6jzWx/MPgUp5zqH7jwbA==" spinCount="100000" sheet="1" objects="1" scenarios="1"/>
  <mergeCells count="2">
    <mergeCell ref="C1:M1"/>
    <mergeCell ref="A28:M28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 enableFormatConditionsCalculation="0">
    <tabColor theme="9" tint="0.79998168889431442"/>
  </sheetPr>
  <dimension ref="A1:M21"/>
  <sheetViews>
    <sheetView workbookViewId="0">
      <selection activeCell="B5" sqref="B5"/>
    </sheetView>
  </sheetViews>
  <sheetFormatPr baseColWidth="10" defaultColWidth="11" defaultRowHeight="15" x14ac:dyDescent="0.25"/>
  <cols>
    <col min="1" max="13" width="7.140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21" t="s">
        <v>26</v>
      </c>
      <c r="B2" s="21" t="s">
        <v>6</v>
      </c>
      <c r="C2" s="16">
        <v>100</v>
      </c>
      <c r="D2" s="16">
        <v>500</v>
      </c>
      <c r="E2" s="16">
        <v>1000</v>
      </c>
      <c r="F2" s="16">
        <v>1500</v>
      </c>
      <c r="G2" s="16">
        <v>2000</v>
      </c>
      <c r="H2" s="16">
        <v>2500</v>
      </c>
      <c r="I2" s="16">
        <v>3000</v>
      </c>
      <c r="J2" s="16">
        <v>3500</v>
      </c>
      <c r="K2" s="16">
        <v>4000</v>
      </c>
      <c r="L2" s="16">
        <v>4500</v>
      </c>
      <c r="M2" s="16">
        <v>5000</v>
      </c>
    </row>
    <row r="3" spans="1:13" x14ac:dyDescent="0.25">
      <c r="A3" s="16">
        <v>500</v>
      </c>
      <c r="B3" s="16">
        <v>0.88</v>
      </c>
      <c r="C3" s="18">
        <v>0.01</v>
      </c>
      <c r="D3" s="18">
        <v>0.06</v>
      </c>
      <c r="E3" s="18">
        <v>0.11</v>
      </c>
      <c r="F3" s="18">
        <v>0.17</v>
      </c>
      <c r="G3" s="18">
        <v>0.22</v>
      </c>
      <c r="H3" s="18">
        <v>0.28000000000000003</v>
      </c>
      <c r="I3" s="18">
        <v>0.33</v>
      </c>
      <c r="J3" s="18">
        <v>0.39</v>
      </c>
      <c r="K3" s="18">
        <v>0.44</v>
      </c>
      <c r="L3" s="18">
        <v>0.5</v>
      </c>
      <c r="M3" s="18">
        <v>0.55000000000000004</v>
      </c>
    </row>
    <row r="4" spans="1:13" x14ac:dyDescent="0.25">
      <c r="A4" s="16">
        <v>750</v>
      </c>
      <c r="B4" s="16">
        <v>1.32</v>
      </c>
      <c r="C4" s="18">
        <v>0.03</v>
      </c>
      <c r="D4" s="18">
        <v>0.13</v>
      </c>
      <c r="E4" s="18">
        <v>0.25</v>
      </c>
      <c r="F4" s="18">
        <v>0.38</v>
      </c>
      <c r="G4" s="18">
        <v>0.5</v>
      </c>
      <c r="H4" s="18">
        <v>0.63</v>
      </c>
      <c r="I4" s="18">
        <v>0.75</v>
      </c>
      <c r="J4" s="18">
        <v>0.88</v>
      </c>
      <c r="K4" s="18">
        <v>1</v>
      </c>
      <c r="L4" s="18">
        <v>1.1299999999999999</v>
      </c>
      <c r="M4" s="18">
        <v>1.25</v>
      </c>
    </row>
    <row r="5" spans="1:13" x14ac:dyDescent="0.25">
      <c r="A5" s="16">
        <v>1000</v>
      </c>
      <c r="B5" s="16">
        <v>1.75</v>
      </c>
      <c r="C5" s="18">
        <v>0.04</v>
      </c>
      <c r="D5" s="18">
        <v>0.21</v>
      </c>
      <c r="E5" s="18">
        <v>0.42</v>
      </c>
      <c r="F5" s="18">
        <v>0.63</v>
      </c>
      <c r="G5" s="18">
        <v>0.84</v>
      </c>
      <c r="H5" s="18">
        <v>1.05</v>
      </c>
      <c r="I5" s="18">
        <v>1.26</v>
      </c>
      <c r="J5" s="18">
        <v>1.47</v>
      </c>
      <c r="K5" s="18">
        <v>1.68</v>
      </c>
      <c r="L5" s="18">
        <v>1.89</v>
      </c>
      <c r="M5" s="18">
        <v>2.1</v>
      </c>
    </row>
    <row r="6" spans="1:13" x14ac:dyDescent="0.25">
      <c r="A6" s="16">
        <v>1250</v>
      </c>
      <c r="B6" s="16">
        <v>2.19</v>
      </c>
      <c r="C6" s="18">
        <v>7.0000000000000007E-2</v>
      </c>
      <c r="D6" s="18">
        <v>0.34</v>
      </c>
      <c r="E6" s="18">
        <v>0.67</v>
      </c>
      <c r="F6" s="18">
        <v>1.01</v>
      </c>
      <c r="G6" s="18">
        <v>1.34</v>
      </c>
      <c r="H6" s="18">
        <v>1.68</v>
      </c>
      <c r="I6" s="18">
        <v>2.0099999999999998</v>
      </c>
      <c r="J6" s="18">
        <v>2.35</v>
      </c>
      <c r="K6" s="18">
        <v>2.68</v>
      </c>
      <c r="L6" s="18">
        <v>3.02</v>
      </c>
      <c r="M6" s="18">
        <v>3.35</v>
      </c>
    </row>
    <row r="7" spans="1:13" x14ac:dyDescent="0.25">
      <c r="A7" s="16">
        <v>1500</v>
      </c>
      <c r="B7" s="16">
        <v>2.63</v>
      </c>
      <c r="C7" s="18">
        <v>0.09</v>
      </c>
      <c r="D7" s="18">
        <v>0.43</v>
      </c>
      <c r="E7" s="18">
        <v>0.85</v>
      </c>
      <c r="F7" s="18">
        <v>1.28</v>
      </c>
      <c r="G7" s="18">
        <v>1.7</v>
      </c>
      <c r="H7" s="18">
        <v>2.13</v>
      </c>
      <c r="I7" s="18">
        <v>2.5499999999999998</v>
      </c>
      <c r="J7" s="18">
        <v>2.98</v>
      </c>
      <c r="K7" s="18">
        <v>3.4</v>
      </c>
      <c r="L7" s="18">
        <v>3.83</v>
      </c>
      <c r="M7" s="18">
        <v>4.25</v>
      </c>
    </row>
    <row r="8" spans="1:13" x14ac:dyDescent="0.25">
      <c r="A8" s="16">
        <v>1750</v>
      </c>
      <c r="B8" s="16">
        <v>3.07</v>
      </c>
      <c r="C8" s="18">
        <v>0.12</v>
      </c>
      <c r="D8" s="18">
        <v>0.57999999999999996</v>
      </c>
      <c r="E8" s="18">
        <v>1.1499999999999999</v>
      </c>
      <c r="F8" s="18">
        <v>1.73</v>
      </c>
      <c r="G8" s="18">
        <v>2.2999999999999998</v>
      </c>
      <c r="H8" s="18">
        <v>2.88</v>
      </c>
      <c r="I8" s="18">
        <v>3.45</v>
      </c>
      <c r="J8" s="18">
        <v>4.03</v>
      </c>
      <c r="K8" s="18">
        <v>4.5999999999999996</v>
      </c>
      <c r="L8" s="18">
        <v>5.18</v>
      </c>
      <c r="M8" s="18">
        <v>5.75</v>
      </c>
    </row>
    <row r="9" spans="1:13" x14ac:dyDescent="0.25">
      <c r="A9" s="16">
        <v>2000</v>
      </c>
      <c r="B9" s="16">
        <v>3.51</v>
      </c>
      <c r="C9" s="18">
        <v>0.16</v>
      </c>
      <c r="D9" s="18">
        <v>0.78</v>
      </c>
      <c r="E9" s="18">
        <v>1.55</v>
      </c>
      <c r="F9" s="18">
        <v>2.33</v>
      </c>
      <c r="G9" s="18">
        <v>3.1</v>
      </c>
      <c r="H9" s="18">
        <v>3.88</v>
      </c>
      <c r="I9" s="18">
        <v>4.6500000000000004</v>
      </c>
      <c r="J9" s="18">
        <v>5.43</v>
      </c>
      <c r="K9" s="18">
        <v>6.2</v>
      </c>
      <c r="L9" s="18">
        <v>6.98</v>
      </c>
      <c r="M9" s="18">
        <v>7.75</v>
      </c>
    </row>
    <row r="10" spans="1:13" x14ac:dyDescent="0.25">
      <c r="A10" s="16">
        <v>2250</v>
      </c>
      <c r="B10" s="16">
        <v>3.95</v>
      </c>
      <c r="C10" s="18">
        <v>0.2</v>
      </c>
      <c r="D10" s="18">
        <v>0.98</v>
      </c>
      <c r="E10" s="18">
        <v>1.95</v>
      </c>
      <c r="F10" s="18">
        <v>2.93</v>
      </c>
      <c r="G10" s="18">
        <v>3.9</v>
      </c>
      <c r="H10" s="18">
        <v>4.88</v>
      </c>
      <c r="I10" s="18">
        <v>5.85</v>
      </c>
      <c r="J10" s="18">
        <v>6.83</v>
      </c>
      <c r="K10" s="18">
        <v>7.8</v>
      </c>
      <c r="L10" s="18">
        <v>8.7799999999999994</v>
      </c>
      <c r="M10" s="18">
        <v>9.75</v>
      </c>
    </row>
    <row r="11" spans="1:13" x14ac:dyDescent="0.25">
      <c r="A11" s="16">
        <v>2500</v>
      </c>
      <c r="B11" s="16">
        <v>4.38</v>
      </c>
      <c r="C11" s="18">
        <v>0.22</v>
      </c>
      <c r="D11" s="18">
        <v>1.1000000000000001</v>
      </c>
      <c r="E11" s="18">
        <v>2.2000000000000002</v>
      </c>
      <c r="F11" s="18">
        <v>3.3</v>
      </c>
      <c r="G11" s="18">
        <v>4.4000000000000004</v>
      </c>
      <c r="H11" s="18">
        <v>5.5</v>
      </c>
      <c r="I11" s="18">
        <v>6.6</v>
      </c>
      <c r="J11" s="18">
        <v>7.7</v>
      </c>
      <c r="K11" s="18">
        <v>8.8000000000000007</v>
      </c>
      <c r="L11" s="18">
        <v>9.9</v>
      </c>
      <c r="M11" s="22" t="s">
        <v>0</v>
      </c>
    </row>
    <row r="12" spans="1:13" x14ac:dyDescent="0.25">
      <c r="A12" s="16">
        <v>2750</v>
      </c>
      <c r="B12" s="16">
        <v>4.82</v>
      </c>
      <c r="C12" s="18">
        <v>0.26</v>
      </c>
      <c r="D12" s="18">
        <v>1.3</v>
      </c>
      <c r="E12" s="18">
        <v>2.6</v>
      </c>
      <c r="F12" s="18">
        <v>3.9</v>
      </c>
      <c r="G12" s="18">
        <v>5.2</v>
      </c>
      <c r="H12" s="18">
        <v>6.5</v>
      </c>
      <c r="I12" s="18">
        <v>7.8</v>
      </c>
      <c r="J12" s="18">
        <v>9.1</v>
      </c>
      <c r="K12" s="18">
        <v>10.4</v>
      </c>
      <c r="L12" s="22" t="s">
        <v>0</v>
      </c>
      <c r="M12" s="22" t="s">
        <v>0</v>
      </c>
    </row>
    <row r="13" spans="1:13" x14ac:dyDescent="0.25">
      <c r="A13" s="16">
        <v>3000</v>
      </c>
      <c r="B13" s="16">
        <v>5.26</v>
      </c>
      <c r="C13" s="18">
        <v>0.31</v>
      </c>
      <c r="D13" s="18">
        <v>1.55</v>
      </c>
      <c r="E13" s="18">
        <v>3.1</v>
      </c>
      <c r="F13" s="18">
        <v>4.6500000000000004</v>
      </c>
      <c r="G13" s="18">
        <v>6.2</v>
      </c>
      <c r="H13" s="18">
        <v>7.75</v>
      </c>
      <c r="I13" s="18">
        <v>9.3000000000000007</v>
      </c>
      <c r="J13" s="18">
        <v>10.85</v>
      </c>
      <c r="K13" s="22" t="s">
        <v>0</v>
      </c>
      <c r="L13" s="22" t="s">
        <v>0</v>
      </c>
      <c r="M13" s="22" t="s">
        <v>0</v>
      </c>
    </row>
    <row r="14" spans="1:13" x14ac:dyDescent="0.25">
      <c r="A14" s="16">
        <v>3250</v>
      </c>
      <c r="B14" s="16">
        <v>5.7</v>
      </c>
      <c r="C14" s="18">
        <v>0.36</v>
      </c>
      <c r="D14" s="18">
        <v>1.8</v>
      </c>
      <c r="E14" s="18">
        <v>3.6</v>
      </c>
      <c r="F14" s="18">
        <v>5.4</v>
      </c>
      <c r="G14" s="18">
        <v>7.2</v>
      </c>
      <c r="H14" s="18">
        <v>9</v>
      </c>
      <c r="I14" s="18">
        <v>10.8</v>
      </c>
      <c r="J14" s="22" t="s">
        <v>0</v>
      </c>
      <c r="K14" s="22" t="s">
        <v>0</v>
      </c>
      <c r="L14" s="22" t="s">
        <v>0</v>
      </c>
      <c r="M14" s="22" t="s">
        <v>0</v>
      </c>
    </row>
    <row r="15" spans="1:13" x14ac:dyDescent="0.25">
      <c r="A15" s="16">
        <v>3500</v>
      </c>
      <c r="B15" s="16">
        <v>6.14</v>
      </c>
      <c r="C15" s="18">
        <v>0.41</v>
      </c>
      <c r="D15" s="18">
        <v>2.0499999999999998</v>
      </c>
      <c r="E15" s="18">
        <v>4.0999999999999996</v>
      </c>
      <c r="F15" s="18">
        <v>6.15</v>
      </c>
      <c r="G15" s="18">
        <v>8.1999999999999993</v>
      </c>
      <c r="H15" s="18">
        <v>10.25</v>
      </c>
      <c r="I15" s="22" t="s">
        <v>0</v>
      </c>
      <c r="J15" s="22" t="s">
        <v>0</v>
      </c>
      <c r="K15" s="22" t="s">
        <v>0</v>
      </c>
      <c r="L15" s="22" t="s">
        <v>0</v>
      </c>
      <c r="M15" s="22" t="s">
        <v>0</v>
      </c>
    </row>
    <row r="16" spans="1:13" x14ac:dyDescent="0.25">
      <c r="A16" s="16">
        <v>3750</v>
      </c>
      <c r="B16" s="16">
        <v>6.58</v>
      </c>
      <c r="C16" s="18">
        <v>0.47</v>
      </c>
      <c r="D16" s="18">
        <v>2.33</v>
      </c>
      <c r="E16" s="18">
        <v>4.6500000000000004</v>
      </c>
      <c r="F16" s="18">
        <v>6.98</v>
      </c>
      <c r="G16" s="18">
        <v>9.3000000000000007</v>
      </c>
      <c r="H16" s="22" t="s">
        <v>0</v>
      </c>
      <c r="I16" s="22" t="s">
        <v>0</v>
      </c>
      <c r="J16" s="22" t="s">
        <v>0</v>
      </c>
      <c r="K16" s="22" t="s">
        <v>0</v>
      </c>
      <c r="L16" s="22" t="s">
        <v>0</v>
      </c>
      <c r="M16" s="22" t="s">
        <v>0</v>
      </c>
    </row>
    <row r="17" spans="1:13" x14ac:dyDescent="0.25">
      <c r="A17" s="16">
        <v>4000</v>
      </c>
      <c r="B17" s="16">
        <v>7.02</v>
      </c>
      <c r="C17" s="18">
        <v>0.53</v>
      </c>
      <c r="D17" s="18">
        <v>2.63</v>
      </c>
      <c r="E17" s="18">
        <v>5.25</v>
      </c>
      <c r="F17" s="18">
        <v>7.88</v>
      </c>
      <c r="G17" s="18">
        <v>10.5</v>
      </c>
      <c r="H17" s="22" t="s">
        <v>0</v>
      </c>
      <c r="I17" s="22" t="s">
        <v>0</v>
      </c>
      <c r="J17" s="22" t="s">
        <v>0</v>
      </c>
      <c r="K17" s="22" t="s">
        <v>0</v>
      </c>
      <c r="L17" s="22" t="s">
        <v>0</v>
      </c>
      <c r="M17" s="22" t="s">
        <v>0</v>
      </c>
    </row>
    <row r="18" spans="1:13" x14ac:dyDescent="0.25">
      <c r="A18" s="16">
        <v>4250</v>
      </c>
      <c r="B18" s="16">
        <v>7.45</v>
      </c>
      <c r="C18" s="18">
        <v>0.6</v>
      </c>
      <c r="D18" s="18">
        <v>3</v>
      </c>
      <c r="E18" s="18">
        <v>6</v>
      </c>
      <c r="F18" s="18">
        <v>9</v>
      </c>
      <c r="G18" s="22" t="s">
        <v>0</v>
      </c>
      <c r="H18" s="22" t="s">
        <v>0</v>
      </c>
      <c r="I18" s="22" t="s">
        <v>0</v>
      </c>
      <c r="J18" s="22" t="s">
        <v>0</v>
      </c>
      <c r="K18" s="22" t="s">
        <v>0</v>
      </c>
      <c r="L18" s="22" t="s">
        <v>0</v>
      </c>
      <c r="M18" s="22" t="s">
        <v>0</v>
      </c>
    </row>
    <row r="19" spans="1:13" x14ac:dyDescent="0.25">
      <c r="A19" s="16">
        <v>4500</v>
      </c>
      <c r="B19" s="16">
        <v>7.89</v>
      </c>
      <c r="C19" s="18">
        <v>0.65</v>
      </c>
      <c r="D19" s="18">
        <v>3.25</v>
      </c>
      <c r="E19" s="18">
        <v>6.5</v>
      </c>
      <c r="F19" s="18">
        <v>9.75</v>
      </c>
      <c r="G19" s="22" t="s">
        <v>0</v>
      </c>
      <c r="H19" s="22" t="s">
        <v>0</v>
      </c>
      <c r="I19" s="22" t="s">
        <v>0</v>
      </c>
      <c r="J19" s="22" t="s">
        <v>0</v>
      </c>
      <c r="K19" s="22" t="s">
        <v>0</v>
      </c>
      <c r="L19" s="22" t="s">
        <v>0</v>
      </c>
      <c r="M19" s="22" t="s">
        <v>0</v>
      </c>
    </row>
    <row r="20" spans="1:13" x14ac:dyDescent="0.25">
      <c r="A20" s="16">
        <v>5000</v>
      </c>
      <c r="B20" s="16">
        <v>8.77</v>
      </c>
      <c r="C20" s="18">
        <v>0.78</v>
      </c>
      <c r="D20" s="18">
        <v>3.9</v>
      </c>
      <c r="E20" s="18">
        <v>7.8</v>
      </c>
      <c r="F20" s="22" t="s">
        <v>0</v>
      </c>
      <c r="G20" s="22" t="s">
        <v>0</v>
      </c>
      <c r="H20" s="22" t="s">
        <v>0</v>
      </c>
      <c r="I20" s="22" t="s">
        <v>0</v>
      </c>
      <c r="J20" s="22" t="s">
        <v>0</v>
      </c>
      <c r="K20" s="22" t="s">
        <v>0</v>
      </c>
      <c r="L20" s="22" t="s">
        <v>0</v>
      </c>
      <c r="M20" s="22" t="s">
        <v>0</v>
      </c>
    </row>
    <row r="21" spans="1:13" x14ac:dyDescent="0.25">
      <c r="A21" s="205" t="s">
        <v>10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7"/>
    </row>
  </sheetData>
  <sheetProtection algorithmName="SHA-512" hashValue="MCukT2zxeiJUio7KyQBBsPW0CcvARfdLs+tVJZ4lZSxHDK07BxlBUawWz19ZFiIYHiO9IuiFB/KsznlB3gtodA==" saltValue="Gl0eQULJj56YmNgPbcyx4w==" spinCount="100000" sheet="1" objects="1" scenarios="1"/>
  <mergeCells count="2">
    <mergeCell ref="C1:M1"/>
    <mergeCell ref="A21:M21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tt3" enableFormatConditionsCalculation="0">
    <tabColor theme="7" tint="0.79998168889431442"/>
  </sheetPr>
  <dimension ref="A1:P52"/>
  <sheetViews>
    <sheetView zoomScale="70" zoomScaleNormal="70" zoomScalePageLayoutView="70" workbookViewId="0">
      <selection activeCell="A42" sqref="A42"/>
    </sheetView>
  </sheetViews>
  <sheetFormatPr baseColWidth="10" defaultColWidth="11" defaultRowHeight="15" x14ac:dyDescent="0.25"/>
  <cols>
    <col min="2" max="2" width="12.85546875" customWidth="1"/>
    <col min="3" max="3" width="19.42578125" customWidth="1"/>
    <col min="4" max="4" width="13.42578125" customWidth="1"/>
    <col min="5" max="5" width="14.7109375" bestFit="1" customWidth="1"/>
  </cols>
  <sheetData>
    <row r="1" spans="1:7" ht="18.75" x14ac:dyDescent="0.3">
      <c r="A1" s="58" t="s">
        <v>51</v>
      </c>
      <c r="B1" s="55"/>
      <c r="C1" s="55"/>
      <c r="D1" s="55"/>
      <c r="E1" s="55"/>
      <c r="F1" s="55"/>
    </row>
    <row r="2" spans="1:7" x14ac:dyDescent="0.25">
      <c r="A2" s="55"/>
      <c r="B2" s="56" t="s">
        <v>24</v>
      </c>
      <c r="C2" s="56" t="s">
        <v>16</v>
      </c>
      <c r="D2" s="56" t="s">
        <v>35</v>
      </c>
      <c r="E2" s="56" t="s">
        <v>66</v>
      </c>
      <c r="F2" s="55"/>
      <c r="G2" t="s">
        <v>55</v>
      </c>
    </row>
    <row r="3" spans="1:7" x14ac:dyDescent="0.25">
      <c r="A3" s="55"/>
      <c r="B3" s="55" t="s">
        <v>82</v>
      </c>
      <c r="C3" s="57">
        <v>1400</v>
      </c>
      <c r="D3" s="57">
        <v>8</v>
      </c>
      <c r="E3" s="57">
        <f t="shared" ref="E3:E12" si="0">C3/100+D3</f>
        <v>22</v>
      </c>
      <c r="F3" s="55"/>
      <c r="G3" s="32"/>
    </row>
    <row r="4" spans="1:7" x14ac:dyDescent="0.25">
      <c r="A4" s="55"/>
      <c r="B4" s="55" t="s">
        <v>77</v>
      </c>
      <c r="C4" s="57">
        <v>2800</v>
      </c>
      <c r="D4" s="57">
        <v>8</v>
      </c>
      <c r="E4" s="57">
        <f t="shared" si="0"/>
        <v>36</v>
      </c>
      <c r="F4" s="55"/>
      <c r="G4" s="33" t="s">
        <v>63</v>
      </c>
    </row>
    <row r="5" spans="1:7" x14ac:dyDescent="0.25">
      <c r="A5" s="55"/>
      <c r="B5" s="55" t="s">
        <v>79</v>
      </c>
      <c r="C5" s="57">
        <v>3200</v>
      </c>
      <c r="D5" s="57">
        <v>8</v>
      </c>
      <c r="E5" s="57">
        <f t="shared" si="0"/>
        <v>40</v>
      </c>
      <c r="F5" s="55"/>
      <c r="G5" s="34" t="s">
        <v>42</v>
      </c>
    </row>
    <row r="6" spans="1:7" x14ac:dyDescent="0.25">
      <c r="A6" s="55"/>
      <c r="B6" s="55" t="s">
        <v>5</v>
      </c>
      <c r="C6" s="57">
        <v>1600</v>
      </c>
      <c r="D6" s="57">
        <v>8</v>
      </c>
      <c r="E6" s="57">
        <f t="shared" si="0"/>
        <v>24</v>
      </c>
      <c r="F6" s="55"/>
      <c r="G6" s="34" t="s">
        <v>41</v>
      </c>
    </row>
    <row r="7" spans="1:7" x14ac:dyDescent="0.25">
      <c r="A7" s="55"/>
      <c r="B7" s="55" t="s">
        <v>13</v>
      </c>
      <c r="C7" s="57">
        <v>2400</v>
      </c>
      <c r="D7" s="57">
        <v>8</v>
      </c>
      <c r="E7" s="57">
        <f t="shared" si="0"/>
        <v>32</v>
      </c>
      <c r="F7" s="55"/>
      <c r="G7" s="34" t="s">
        <v>40</v>
      </c>
    </row>
    <row r="8" spans="1:7" x14ac:dyDescent="0.25">
      <c r="A8" s="55"/>
      <c r="B8" s="55" t="s">
        <v>65</v>
      </c>
      <c r="C8" s="57">
        <v>3200</v>
      </c>
      <c r="D8" s="57">
        <v>8</v>
      </c>
      <c r="E8" s="57">
        <f t="shared" si="0"/>
        <v>40</v>
      </c>
      <c r="F8" s="55"/>
      <c r="G8" s="34" t="s">
        <v>39</v>
      </c>
    </row>
    <row r="9" spans="1:7" x14ac:dyDescent="0.25">
      <c r="A9" s="55"/>
      <c r="B9" s="55" t="s">
        <v>67</v>
      </c>
      <c r="C9" s="57">
        <v>1000</v>
      </c>
      <c r="D9" s="57">
        <v>10</v>
      </c>
      <c r="E9" s="57">
        <f t="shared" si="0"/>
        <v>20</v>
      </c>
      <c r="F9" s="55"/>
      <c r="G9" s="34" t="s">
        <v>38</v>
      </c>
    </row>
    <row r="10" spans="1:7" x14ac:dyDescent="0.25">
      <c r="A10" s="55"/>
      <c r="B10" s="55" t="s">
        <v>34</v>
      </c>
      <c r="C10" s="57">
        <v>2000</v>
      </c>
      <c r="D10" s="57">
        <v>10</v>
      </c>
      <c r="E10" s="57">
        <f t="shared" si="0"/>
        <v>30</v>
      </c>
      <c r="F10" s="55"/>
      <c r="G10" s="34" t="s">
        <v>37</v>
      </c>
    </row>
    <row r="11" spans="1:7" x14ac:dyDescent="0.25">
      <c r="A11" s="55"/>
      <c r="B11" s="55" t="s">
        <v>23</v>
      </c>
      <c r="C11" s="57">
        <v>3000</v>
      </c>
      <c r="D11" s="57">
        <v>10</v>
      </c>
      <c r="E11" s="57">
        <f t="shared" si="0"/>
        <v>40</v>
      </c>
      <c r="F11" s="55"/>
      <c r="G11" s="34" t="s">
        <v>48</v>
      </c>
    </row>
    <row r="12" spans="1:7" x14ac:dyDescent="0.25">
      <c r="A12" s="55"/>
      <c r="B12" s="55" t="s">
        <v>32</v>
      </c>
      <c r="C12" s="57">
        <v>4000</v>
      </c>
      <c r="D12" s="57">
        <v>10</v>
      </c>
      <c r="E12" s="57">
        <f t="shared" si="0"/>
        <v>50</v>
      </c>
      <c r="F12" s="55"/>
      <c r="G12" s="32" t="s">
        <v>46</v>
      </c>
    </row>
    <row r="13" spans="1:7" x14ac:dyDescent="0.25">
      <c r="A13" s="55"/>
      <c r="B13" s="55"/>
      <c r="C13" s="55"/>
      <c r="D13" s="55"/>
      <c r="E13" s="55"/>
      <c r="F13" s="55"/>
      <c r="G13" s="34" t="s">
        <v>36</v>
      </c>
    </row>
    <row r="14" spans="1:7" x14ac:dyDescent="0.25">
      <c r="G14" s="34" t="s">
        <v>68</v>
      </c>
    </row>
    <row r="15" spans="1:7" x14ac:dyDescent="0.25">
      <c r="G15" s="35" t="s">
        <v>44</v>
      </c>
    </row>
    <row r="16" spans="1:7" x14ac:dyDescent="0.25">
      <c r="G16" s="34" t="s">
        <v>47</v>
      </c>
    </row>
    <row r="41" spans="1:16" x14ac:dyDescent="0.25">
      <c r="A41" s="38" t="s">
        <v>54</v>
      </c>
      <c r="B41" s="50" t="s">
        <v>20</v>
      </c>
      <c r="C41" s="50" t="s">
        <v>29</v>
      </c>
      <c r="D41" s="50" t="s">
        <v>30</v>
      </c>
      <c r="E41" s="50" t="s">
        <v>21</v>
      </c>
    </row>
    <row r="42" spans="1:16" x14ac:dyDescent="0.25">
      <c r="A42" s="37" t="s">
        <v>20</v>
      </c>
      <c r="B42" s="36">
        <v>100</v>
      </c>
      <c r="C42" s="36">
        <v>100</v>
      </c>
      <c r="D42" s="36">
        <v>100</v>
      </c>
      <c r="E42" s="36">
        <v>100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</row>
    <row r="43" spans="1:16" x14ac:dyDescent="0.25">
      <c r="A43" t="s">
        <v>29</v>
      </c>
      <c r="B43" s="36">
        <v>150</v>
      </c>
      <c r="C43" s="36">
        <v>150</v>
      </c>
      <c r="D43" s="36">
        <v>150</v>
      </c>
      <c r="E43" s="36">
        <v>500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</row>
    <row r="44" spans="1:16" x14ac:dyDescent="0.25">
      <c r="A44" s="37" t="s">
        <v>30</v>
      </c>
      <c r="B44" s="36">
        <v>200</v>
      </c>
      <c r="C44" s="36">
        <v>200</v>
      </c>
      <c r="D44" s="36">
        <v>200</v>
      </c>
      <c r="E44" s="36">
        <v>1000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</row>
    <row r="45" spans="1:16" x14ac:dyDescent="0.25">
      <c r="A45" s="37" t="s">
        <v>21</v>
      </c>
      <c r="B45" s="36">
        <v>300</v>
      </c>
      <c r="C45" s="36">
        <v>300</v>
      </c>
      <c r="D45" s="36">
        <v>300</v>
      </c>
      <c r="E45" s="36">
        <v>1500</v>
      </c>
    </row>
    <row r="46" spans="1:16" x14ac:dyDescent="0.25">
      <c r="B46" s="36">
        <v>400</v>
      </c>
      <c r="C46" s="36">
        <v>400</v>
      </c>
      <c r="D46" s="36">
        <v>400</v>
      </c>
      <c r="E46" s="36">
        <v>2000</v>
      </c>
    </row>
    <row r="47" spans="1:16" x14ac:dyDescent="0.25">
      <c r="B47" s="36">
        <v>500</v>
      </c>
      <c r="C47" s="36">
        <v>500</v>
      </c>
      <c r="D47" s="36">
        <v>500</v>
      </c>
      <c r="E47" s="36">
        <v>2500</v>
      </c>
    </row>
    <row r="48" spans="1:16" x14ac:dyDescent="0.25">
      <c r="B48" s="36">
        <v>600</v>
      </c>
      <c r="C48" s="36">
        <v>600</v>
      </c>
      <c r="D48" s="36">
        <v>600</v>
      </c>
      <c r="E48" s="36">
        <v>3000</v>
      </c>
    </row>
    <row r="49" spans="2:5" x14ac:dyDescent="0.25">
      <c r="B49" s="36">
        <v>700</v>
      </c>
      <c r="C49" s="36">
        <v>700</v>
      </c>
      <c r="D49" s="36">
        <v>700</v>
      </c>
      <c r="E49" s="36">
        <v>3500</v>
      </c>
    </row>
    <row r="50" spans="2:5" x14ac:dyDescent="0.25">
      <c r="B50" s="36">
        <v>800</v>
      </c>
      <c r="C50" s="36">
        <v>800</v>
      </c>
      <c r="D50" s="36">
        <v>800</v>
      </c>
      <c r="E50" s="36">
        <v>4000</v>
      </c>
    </row>
    <row r="51" spans="2:5" x14ac:dyDescent="0.25">
      <c r="B51" s="36">
        <v>900</v>
      </c>
      <c r="C51" s="36">
        <v>900</v>
      </c>
      <c r="D51" s="36">
        <v>900</v>
      </c>
      <c r="E51" s="36">
        <v>4500</v>
      </c>
    </row>
    <row r="52" spans="2:5" x14ac:dyDescent="0.25">
      <c r="B52" s="36">
        <v>1000</v>
      </c>
      <c r="C52" s="36">
        <v>1000</v>
      </c>
      <c r="D52" s="36">
        <v>1000</v>
      </c>
      <c r="E52" s="36">
        <v>5000</v>
      </c>
    </row>
  </sheetData>
  <sheetProtection algorithmName="SHA-512" hashValue="m+yHAKG5mKQ+Iq8cA29odrh6DBpYZJm/9BUk+MJDFBOMgWuENXytDEwwOFIn8bcQrHXybCPwRLnZ8Fga/H0Cwg==" saltValue="NIJVmZW7WDXe7QZkkpzM6w==" spinCount="100000" sheet="1" objects="1" scenarios="1"/>
  <hyperlinks>
    <hyperlink ref="G4" r:id="rId1" tooltip="Bar (Einheit)"/>
    <hyperlink ref="G15" r:id="rId2" tooltip="Kleinlöschfahrzeug (Deutschland)"/>
  </hyperlinks>
  <pageMargins left="0.69999998807907104" right="0.69999998807907104" top="0.78736108541488647" bottom="0.78736108541488647" header="0.30000001192092896" footer="0.30000001192092896"/>
  <pageSetup paperSize="9" orientation="portrait"/>
  <drawing r:id="rId3"/>
  <tableParts count="4">
    <tablePart r:id="rId4"/>
    <tablePart r:id="rId5"/>
    <tablePart r:id="rId6"/>
    <tablePart r:id="rId7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tt4" enableFormatConditionsCalculation="0">
    <tabColor theme="7" tint="0.79998168889431442"/>
  </sheetPr>
  <dimension ref="A1"/>
  <sheetViews>
    <sheetView zoomScale="70" zoomScaleNormal="70" zoomScalePageLayoutView="70" workbookViewId="0">
      <selection activeCell="K5" sqref="K5"/>
    </sheetView>
  </sheetViews>
  <sheetFormatPr baseColWidth="10" defaultColWidth="11" defaultRowHeight="15" x14ac:dyDescent="0.25"/>
  <cols>
    <col min="1" max="1" width="11.42578125" customWidth="1"/>
  </cols>
  <sheetData/>
  <sheetProtection algorithmName="SHA-512" hashValue="bbO8T6/L9ZjxJU1aJnCAkU+LrI8ye5bpW+pHywnRCCd5LcgSTHjN944q9mo6uDo0WNCeBm+ObRZ3XdRYDwyCIA==" saltValue="WRDhVorTYv9Xtvlf4hmJcQ==" spinCount="100000" sheet="1" objects="1" scenarios="1"/>
  <pageMargins left="0.69999998807907104" right="0.69999998807907104" top="0.78736108541488647" bottom="0.78736108541488647" header="0.30000001192092896" footer="0.30000001192092896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tabColor rgb="FFFFFFCC"/>
  </sheetPr>
  <dimension ref="A1:AD58"/>
  <sheetViews>
    <sheetView showGridLines="0" zoomScale="70" zoomScaleNormal="70" zoomScalePageLayoutView="70" workbookViewId="0">
      <selection activeCell="D37" sqref="D37"/>
    </sheetView>
  </sheetViews>
  <sheetFormatPr baseColWidth="10" defaultColWidth="11" defaultRowHeight="15" x14ac:dyDescent="0.25"/>
  <cols>
    <col min="1" max="1" width="4.140625" customWidth="1"/>
    <col min="2" max="2" width="3.42578125" customWidth="1"/>
    <col min="4" max="4" width="2.85546875" customWidth="1"/>
    <col min="6" max="6" width="3.140625" customWidth="1"/>
    <col min="8" max="8" width="13.85546875" customWidth="1"/>
    <col min="9" max="9" width="9.42578125" customWidth="1"/>
    <col min="10" max="10" width="11.42578125" customWidth="1"/>
    <col min="11" max="11" width="3.42578125" customWidth="1"/>
    <col min="13" max="13" width="3.28515625" customWidth="1"/>
    <col min="15" max="15" width="14" customWidth="1"/>
    <col min="17" max="17" width="2.140625" customWidth="1"/>
    <col min="18" max="18" width="15.85546875" customWidth="1"/>
    <col min="19" max="20" width="4.42578125" customWidth="1"/>
    <col min="21" max="21" width="5" customWidth="1"/>
    <col min="22" max="22" width="15.42578125" customWidth="1"/>
    <col min="25" max="25" width="20.85546875" bestFit="1" customWidth="1"/>
  </cols>
  <sheetData>
    <row r="1" spans="1:30" ht="23.25" x14ac:dyDescent="0.35">
      <c r="A1" s="164" t="s">
        <v>56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6"/>
      <c r="X1" s="122"/>
      <c r="Y1" s="123"/>
      <c r="Z1" s="123"/>
      <c r="AA1" s="124"/>
      <c r="AB1" s="124"/>
      <c r="AC1" s="124"/>
      <c r="AD1" s="124"/>
    </row>
    <row r="2" spans="1:30" ht="18.75" x14ac:dyDescent="0.3">
      <c r="A2" s="66"/>
      <c r="B2" s="67"/>
      <c r="C2" s="84" t="s">
        <v>33</v>
      </c>
      <c r="D2" s="84"/>
      <c r="E2" s="84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85"/>
      <c r="V2" s="60"/>
      <c r="W2" s="99"/>
      <c r="X2" s="122"/>
      <c r="Y2" s="123"/>
      <c r="Z2" s="123"/>
      <c r="AA2" s="124"/>
      <c r="AB2" s="124"/>
      <c r="AC2" s="124"/>
      <c r="AD2" s="124"/>
    </row>
    <row r="3" spans="1:30" ht="18.75" x14ac:dyDescent="0.3">
      <c r="A3" s="8"/>
      <c r="B3" s="28"/>
      <c r="C3" s="29" t="s">
        <v>1</v>
      </c>
      <c r="D3" s="29"/>
      <c r="E3" s="29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23"/>
      <c r="V3" s="60"/>
      <c r="W3" s="86"/>
      <c r="X3" s="122"/>
      <c r="Y3" s="123"/>
      <c r="Z3" s="123"/>
      <c r="AA3" s="124"/>
      <c r="AB3" s="124"/>
      <c r="AC3" s="124"/>
      <c r="AD3" s="124"/>
    </row>
    <row r="4" spans="1:30" ht="18.75" x14ac:dyDescent="0.3">
      <c r="A4" s="8"/>
      <c r="B4" s="5"/>
      <c r="C4" s="29" t="s">
        <v>81</v>
      </c>
      <c r="D4" s="29"/>
      <c r="E4" s="29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23"/>
      <c r="V4" s="60"/>
      <c r="W4" s="86"/>
      <c r="X4" s="122"/>
      <c r="Y4" s="123"/>
      <c r="Z4" s="123"/>
      <c r="AA4" s="124"/>
      <c r="AB4" s="124"/>
      <c r="AC4" s="124"/>
      <c r="AD4" s="124"/>
    </row>
    <row r="5" spans="1:30" ht="18.75" x14ac:dyDescent="0.3">
      <c r="A5" s="8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23"/>
      <c r="V5" s="41">
        <f>Verbraucher</f>
        <v>1060</v>
      </c>
      <c r="W5" s="86" t="s">
        <v>69</v>
      </c>
      <c r="X5" s="122"/>
      <c r="Y5" s="123"/>
      <c r="Z5" s="123"/>
      <c r="AA5" s="124"/>
      <c r="AB5" s="124"/>
      <c r="AC5" s="124"/>
      <c r="AD5" s="124"/>
    </row>
    <row r="6" spans="1:30" ht="4.5" customHeight="1" thickBot="1" x14ac:dyDescent="0.3">
      <c r="A6" s="8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87"/>
      <c r="X6" s="122"/>
      <c r="Y6" s="123"/>
      <c r="Z6" s="123"/>
      <c r="AA6" s="124"/>
      <c r="AB6" s="124"/>
      <c r="AC6" s="124"/>
      <c r="AD6" s="124"/>
    </row>
    <row r="7" spans="1:30" ht="21.75" thickBot="1" x14ac:dyDescent="0.4">
      <c r="A7" s="8"/>
      <c r="B7" s="97"/>
      <c r="C7" s="59" t="s">
        <v>3</v>
      </c>
      <c r="D7" s="103"/>
      <c r="E7" s="103"/>
      <c r="F7" s="97"/>
      <c r="G7" s="30">
        <f>I35</f>
        <v>9.8000000000000007</v>
      </c>
      <c r="H7" s="24" t="s">
        <v>53</v>
      </c>
      <c r="I7" s="24"/>
      <c r="J7" s="24"/>
      <c r="K7" s="24"/>
      <c r="L7" s="24"/>
      <c r="M7" s="24"/>
      <c r="N7" s="30">
        <f>I29</f>
        <v>10.5</v>
      </c>
      <c r="O7" s="24" t="s">
        <v>53</v>
      </c>
      <c r="P7" s="59" t="s">
        <v>3</v>
      </c>
      <c r="Q7" s="103"/>
      <c r="R7" s="97"/>
      <c r="S7" s="97"/>
      <c r="T7" s="97"/>
      <c r="U7" s="97"/>
      <c r="V7" s="140" t="s">
        <v>89</v>
      </c>
      <c r="W7" s="87"/>
      <c r="X7" s="122"/>
      <c r="Y7" s="124"/>
      <c r="Z7" s="123"/>
      <c r="AA7" s="124"/>
      <c r="AB7" s="124"/>
      <c r="AC7" s="124"/>
      <c r="AD7" s="124"/>
    </row>
    <row r="8" spans="1:30" ht="17.25" thickTop="1" thickBot="1" x14ac:dyDescent="0.3">
      <c r="A8" s="8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115"/>
      <c r="S8" s="115"/>
      <c r="T8" s="116"/>
      <c r="U8" s="114"/>
      <c r="V8" s="140" t="s">
        <v>90</v>
      </c>
      <c r="W8" s="87"/>
      <c r="X8" s="122"/>
      <c r="Y8" s="123"/>
      <c r="Z8" s="123"/>
      <c r="AA8" s="124"/>
      <c r="AB8" s="124"/>
      <c r="AC8" s="124"/>
      <c r="AD8" s="124"/>
    </row>
    <row r="9" spans="1:30" ht="16.5" thickTop="1" thickBot="1" x14ac:dyDescent="0.3">
      <c r="A9" s="8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117"/>
      <c r="S9" s="97"/>
      <c r="T9" s="97"/>
      <c r="U9" s="114"/>
      <c r="V9" s="97"/>
      <c r="W9" s="87"/>
      <c r="X9" s="122"/>
      <c r="Y9" s="123"/>
      <c r="Z9" s="123"/>
      <c r="AA9" s="124"/>
      <c r="AB9" s="124"/>
      <c r="AC9" s="124"/>
      <c r="AD9" s="124"/>
    </row>
    <row r="10" spans="1:30" ht="15.75" thickTop="1" x14ac:dyDescent="0.25">
      <c r="A10" s="8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118"/>
      <c r="S10" s="97"/>
      <c r="T10" s="97"/>
      <c r="U10" s="97"/>
      <c r="V10" s="97"/>
      <c r="W10" s="87"/>
      <c r="X10" s="122"/>
      <c r="Y10" s="123"/>
      <c r="Z10" s="123"/>
      <c r="AA10" s="124"/>
      <c r="AB10" s="124"/>
      <c r="AC10" s="124"/>
      <c r="AD10" s="124"/>
    </row>
    <row r="11" spans="1:30" ht="15.75" thickBot="1" x14ac:dyDescent="0.3">
      <c r="A11" s="8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132"/>
      <c r="S11" s="97"/>
      <c r="T11" s="97"/>
      <c r="U11" s="97"/>
      <c r="V11" s="97"/>
      <c r="W11" s="87"/>
      <c r="X11" s="124"/>
      <c r="Y11" s="124"/>
      <c r="Z11" s="124"/>
      <c r="AA11" s="124"/>
      <c r="AB11" s="124"/>
      <c r="AC11" s="124"/>
      <c r="AD11" s="124"/>
    </row>
    <row r="12" spans="1:30" ht="7.35" customHeight="1" thickTop="1" x14ac:dyDescent="0.25">
      <c r="A12" s="8"/>
      <c r="B12" s="97"/>
      <c r="C12" s="97"/>
      <c r="D12" s="117"/>
      <c r="E12" s="129"/>
      <c r="F12" s="130"/>
      <c r="G12" s="97"/>
      <c r="H12" s="97"/>
      <c r="I12" s="97"/>
      <c r="J12" s="97"/>
      <c r="K12" s="117"/>
      <c r="L12" s="129"/>
      <c r="M12" s="130"/>
      <c r="N12" s="97"/>
      <c r="O12" s="97"/>
      <c r="P12" s="97"/>
      <c r="Q12" s="117"/>
      <c r="R12" s="129"/>
      <c r="S12" s="129"/>
      <c r="T12" s="117"/>
      <c r="U12" s="130"/>
      <c r="V12" s="97"/>
      <c r="W12" s="87"/>
      <c r="X12" s="124"/>
      <c r="Y12" s="124"/>
      <c r="Z12" s="124"/>
      <c r="AA12" s="124"/>
      <c r="AB12" s="124"/>
      <c r="AC12" s="124"/>
      <c r="AD12" s="124"/>
    </row>
    <row r="13" spans="1:30" ht="18.75" x14ac:dyDescent="0.3">
      <c r="A13" s="8"/>
      <c r="B13" s="97"/>
      <c r="C13" s="97"/>
      <c r="D13" s="118"/>
      <c r="E13" s="76" t="s">
        <v>82</v>
      </c>
      <c r="F13" s="133"/>
      <c r="G13" s="97"/>
      <c r="H13" s="97"/>
      <c r="I13" s="97"/>
      <c r="J13" s="97"/>
      <c r="K13" s="118"/>
      <c r="L13" s="76" t="s">
        <v>82</v>
      </c>
      <c r="M13" s="133"/>
      <c r="O13" s="97"/>
      <c r="P13" s="97"/>
      <c r="Q13" s="118"/>
      <c r="R13" s="76" t="s">
        <v>77</v>
      </c>
      <c r="S13" s="97"/>
      <c r="T13" s="118"/>
      <c r="U13" s="133"/>
      <c r="V13" s="97"/>
      <c r="W13" s="87"/>
      <c r="X13" s="124"/>
      <c r="Y13" s="124"/>
      <c r="Z13" s="124"/>
      <c r="AA13" s="124"/>
      <c r="AB13" s="124"/>
      <c r="AC13" s="124"/>
      <c r="AD13" s="124"/>
    </row>
    <row r="14" spans="1:30" ht="6" customHeight="1" x14ac:dyDescent="0.25">
      <c r="A14" s="8"/>
      <c r="B14" s="97"/>
      <c r="C14" s="97"/>
      <c r="D14" s="118"/>
      <c r="E14" s="97"/>
      <c r="F14" s="133"/>
      <c r="G14" s="97"/>
      <c r="H14" s="97"/>
      <c r="I14" s="97"/>
      <c r="J14" s="97"/>
      <c r="K14" s="118"/>
      <c r="L14" s="97"/>
      <c r="M14" s="133"/>
      <c r="N14" s="97"/>
      <c r="O14" s="97"/>
      <c r="P14" s="97"/>
      <c r="Q14" s="118"/>
      <c r="R14" s="97"/>
      <c r="S14" s="97"/>
      <c r="T14" s="118"/>
      <c r="U14" s="133"/>
      <c r="V14" s="97"/>
      <c r="W14" s="87"/>
      <c r="X14" s="124"/>
      <c r="Y14" s="124"/>
      <c r="Z14" s="124"/>
      <c r="AA14" s="124"/>
      <c r="AB14" s="124"/>
      <c r="AC14" s="124"/>
      <c r="AD14" s="124"/>
    </row>
    <row r="15" spans="1:30" ht="27" thickBot="1" x14ac:dyDescent="0.45">
      <c r="A15" s="8"/>
      <c r="B15" s="97"/>
      <c r="C15" s="116"/>
      <c r="D15" s="118"/>
      <c r="E15" s="113" t="s">
        <v>91</v>
      </c>
      <c r="F15" s="133"/>
      <c r="G15" s="132"/>
      <c r="H15" s="115"/>
      <c r="I15" s="115"/>
      <c r="J15" s="116"/>
      <c r="K15" s="118"/>
      <c r="L15" s="113" t="s">
        <v>96</v>
      </c>
      <c r="M15" s="133"/>
      <c r="N15" s="132"/>
      <c r="O15" s="115"/>
      <c r="P15" s="116"/>
      <c r="Q15" s="118"/>
      <c r="R15" s="113" t="s">
        <v>92</v>
      </c>
      <c r="S15" s="97"/>
      <c r="T15" s="118"/>
      <c r="U15" s="133"/>
      <c r="V15" s="97"/>
      <c r="W15" s="87"/>
      <c r="X15" s="124"/>
      <c r="Y15" s="124"/>
      <c r="Z15" s="124"/>
      <c r="AA15" s="124"/>
      <c r="AB15" s="124"/>
      <c r="AC15" s="124"/>
      <c r="AD15" s="124"/>
    </row>
    <row r="16" spans="1:30" ht="5.85" customHeight="1" thickTop="1" x14ac:dyDescent="0.25">
      <c r="A16" s="8"/>
      <c r="B16" s="97"/>
      <c r="C16" s="97"/>
      <c r="D16" s="118"/>
      <c r="E16" s="97"/>
      <c r="F16" s="133"/>
      <c r="G16" s="97"/>
      <c r="H16" s="97"/>
      <c r="I16" s="97"/>
      <c r="J16" s="97"/>
      <c r="K16" s="118"/>
      <c r="L16" s="97"/>
      <c r="M16" s="133"/>
      <c r="N16" s="97"/>
      <c r="O16" s="97"/>
      <c r="P16" s="97"/>
      <c r="Q16" s="118"/>
      <c r="R16" s="97"/>
      <c r="S16" s="97"/>
      <c r="T16" s="118"/>
      <c r="U16" s="133"/>
      <c r="V16" s="96"/>
      <c r="W16" s="87"/>
      <c r="X16" s="124"/>
      <c r="Y16" s="124"/>
      <c r="Z16" s="124"/>
      <c r="AA16" s="124"/>
      <c r="AB16" s="124"/>
      <c r="AC16" s="124"/>
      <c r="AD16" s="124"/>
    </row>
    <row r="17" spans="1:30" ht="15.75" x14ac:dyDescent="0.25">
      <c r="A17" s="8"/>
      <c r="B17" s="97"/>
      <c r="C17" s="97"/>
      <c r="D17" s="118"/>
      <c r="E17" s="141" t="str">
        <f>IF(VLOOKUP(E13,TLF_Pumpen,2,)&gt;V5,VLOOKUP(E13,TLF_Pumpen,2,)&amp;" l/min.","l/min. ??")</f>
        <v>1400 l/min.</v>
      </c>
      <c r="F17" s="133"/>
      <c r="G17" s="95"/>
      <c r="H17" s="97"/>
      <c r="I17" s="97"/>
      <c r="J17" s="97"/>
      <c r="K17" s="118"/>
      <c r="L17" s="141" t="str">
        <f>IF(VLOOKUP(L13,TLF_Pumpen,2,)&gt;V5,VLOOKUP(L13,TLF_Pumpen,2,)&amp;" l/min.","l/min. ??")</f>
        <v>1400 l/min.</v>
      </c>
      <c r="M17" s="134"/>
      <c r="O17" s="97"/>
      <c r="P17" s="97"/>
      <c r="Q17" s="118"/>
      <c r="R17" s="167" t="str">
        <f>IF(VLOOKUP(R13,TLF_Pumpen,2,)&gt;V5,VLOOKUP(R13,TLF_Pumpen,2,)&amp;" l/min. bei "&amp;VLOOKUP(R13,TLF_Pumpen,3,)&amp;" bar","zu viele Verbraucher!")</f>
        <v>2800 l/min. bei 8 bar</v>
      </c>
      <c r="S17" s="168"/>
      <c r="T17" s="137"/>
      <c r="U17" s="133"/>
      <c r="V17" s="46"/>
      <c r="W17" s="88"/>
      <c r="X17" s="124"/>
      <c r="Y17" s="124"/>
      <c r="Z17" s="124"/>
      <c r="AA17" s="124"/>
      <c r="AB17" s="124"/>
      <c r="AC17" s="124"/>
      <c r="AD17" s="124"/>
    </row>
    <row r="18" spans="1:30" ht="19.5" thickBot="1" x14ac:dyDescent="0.35">
      <c r="A18" s="8"/>
      <c r="B18" s="97"/>
      <c r="C18" s="97"/>
      <c r="D18" s="132"/>
      <c r="E18" s="115"/>
      <c r="F18" s="116"/>
      <c r="G18" s="60" t="s">
        <v>25</v>
      </c>
      <c r="H18" s="77" t="s">
        <v>20</v>
      </c>
      <c r="I18" s="14" t="s">
        <v>12</v>
      </c>
      <c r="J18" s="97"/>
      <c r="K18" s="118"/>
      <c r="L18" s="97"/>
      <c r="M18" s="133"/>
      <c r="N18" s="60" t="s">
        <v>25</v>
      </c>
      <c r="O18" s="77" t="s">
        <v>20</v>
      </c>
      <c r="P18" s="14" t="s">
        <v>12</v>
      </c>
      <c r="Q18" s="135"/>
      <c r="R18" s="97"/>
      <c r="S18" s="97"/>
      <c r="T18" s="118"/>
      <c r="U18" s="133"/>
      <c r="V18" s="96"/>
      <c r="W18" s="87"/>
      <c r="X18" s="124"/>
      <c r="Y18" s="124"/>
      <c r="Z18" s="124"/>
      <c r="AA18" s="124"/>
      <c r="AB18" s="124"/>
      <c r="AC18" s="124"/>
      <c r="AD18" s="124"/>
    </row>
    <row r="19" spans="1:30" ht="7.35" customHeight="1" thickTop="1" thickBot="1" x14ac:dyDescent="0.3">
      <c r="A19" s="8"/>
      <c r="B19" s="97"/>
      <c r="C19" s="97"/>
      <c r="D19" s="97"/>
      <c r="E19" s="97"/>
      <c r="F19" s="97"/>
      <c r="G19" s="97"/>
      <c r="H19" s="97"/>
      <c r="I19" s="98"/>
      <c r="J19" s="97"/>
      <c r="K19" s="132"/>
      <c r="L19" s="115"/>
      <c r="M19" s="116"/>
      <c r="N19" s="97"/>
      <c r="O19" s="97"/>
      <c r="P19" s="98"/>
      <c r="Q19" s="136"/>
      <c r="R19" s="115"/>
      <c r="S19" s="115"/>
      <c r="T19" s="132"/>
      <c r="U19" s="116"/>
      <c r="V19" s="97"/>
      <c r="W19" s="87"/>
      <c r="X19" s="124"/>
      <c r="Y19" s="124"/>
      <c r="Z19" s="124"/>
      <c r="AA19" s="124"/>
      <c r="AB19" s="124"/>
      <c r="AC19" s="124"/>
      <c r="AD19" s="124"/>
    </row>
    <row r="20" spans="1:30" ht="19.5" thickTop="1" x14ac:dyDescent="0.3">
      <c r="A20" s="8"/>
      <c r="B20" s="97"/>
      <c r="C20" s="139" t="s">
        <v>93</v>
      </c>
      <c r="D20" s="97"/>
      <c r="E20" s="97"/>
      <c r="F20" s="97"/>
      <c r="G20" s="23" t="s">
        <v>70</v>
      </c>
      <c r="H20" s="31">
        <v>500</v>
      </c>
      <c r="I20" s="14" t="s">
        <v>15</v>
      </c>
      <c r="J20" s="25"/>
      <c r="K20" s="25"/>
      <c r="L20" s="25"/>
      <c r="M20" s="25"/>
      <c r="N20" s="23" t="s">
        <v>70</v>
      </c>
      <c r="O20" s="31">
        <v>500</v>
      </c>
      <c r="P20" s="14" t="s">
        <v>15</v>
      </c>
      <c r="Q20" s="14"/>
      <c r="R20" s="97"/>
      <c r="S20" s="97"/>
      <c r="T20" s="97"/>
      <c r="U20" s="97"/>
      <c r="V20" s="97"/>
      <c r="W20" s="87"/>
      <c r="X20" s="124"/>
      <c r="Y20" s="124"/>
      <c r="Z20" s="124"/>
      <c r="AA20" s="124"/>
      <c r="AB20" s="124"/>
      <c r="AC20" s="124"/>
      <c r="AD20" s="124"/>
    </row>
    <row r="21" spans="1:30" ht="6.6" customHeight="1" x14ac:dyDescent="0.25">
      <c r="A21" s="8"/>
      <c r="B21" s="97"/>
      <c r="C21" s="139"/>
      <c r="D21" s="97"/>
      <c r="E21" s="97"/>
      <c r="F21" s="97"/>
      <c r="G21" s="97"/>
      <c r="H21" s="97"/>
      <c r="I21" s="98"/>
      <c r="J21" s="97"/>
      <c r="K21" s="97"/>
      <c r="L21" s="97"/>
      <c r="M21" s="97"/>
      <c r="N21" s="97"/>
      <c r="O21" s="97"/>
      <c r="P21" s="98"/>
      <c r="Q21" s="98"/>
      <c r="R21" s="97"/>
      <c r="S21" s="97"/>
      <c r="T21" s="97"/>
      <c r="U21" s="97"/>
      <c r="V21" s="97"/>
      <c r="W21" s="87"/>
      <c r="X21" s="124"/>
      <c r="Y21" s="124"/>
      <c r="Z21" s="124"/>
      <c r="AA21" s="124"/>
      <c r="AB21" s="124"/>
      <c r="AC21" s="124"/>
      <c r="AD21" s="124"/>
    </row>
    <row r="22" spans="1:30" ht="18.75" x14ac:dyDescent="0.3">
      <c r="A22" s="8"/>
      <c r="B22" s="97"/>
      <c r="C22" s="139" t="s">
        <v>94</v>
      </c>
      <c r="D22" s="97"/>
      <c r="E22" s="97"/>
      <c r="F22" s="97"/>
      <c r="G22" s="23" t="s">
        <v>52</v>
      </c>
      <c r="H22" s="31">
        <v>3</v>
      </c>
      <c r="I22" s="14" t="s">
        <v>15</v>
      </c>
      <c r="J22" s="14"/>
      <c r="K22" s="14"/>
      <c r="L22" s="14"/>
      <c r="M22" s="14"/>
      <c r="N22" s="23" t="s">
        <v>52</v>
      </c>
      <c r="O22" s="31">
        <v>10</v>
      </c>
      <c r="P22" s="14" t="s">
        <v>17</v>
      </c>
      <c r="Q22" s="14"/>
      <c r="R22" s="97"/>
      <c r="S22" s="97"/>
      <c r="T22" s="97"/>
      <c r="U22" s="97"/>
      <c r="V22" s="97"/>
      <c r="W22" s="87"/>
      <c r="X22" s="124"/>
      <c r="Y22" s="124"/>
      <c r="Z22" s="124"/>
      <c r="AA22" s="124"/>
      <c r="AB22" s="124"/>
      <c r="AC22" s="124"/>
      <c r="AD22" s="124"/>
    </row>
    <row r="23" spans="1:30" ht="18.75" x14ac:dyDescent="0.3">
      <c r="A23" s="8"/>
      <c r="B23" s="97"/>
      <c r="C23" s="97"/>
      <c r="D23" s="97"/>
      <c r="E23" s="97"/>
      <c r="F23" s="97"/>
      <c r="G23" s="23"/>
      <c r="H23" s="52"/>
      <c r="I23" s="14"/>
      <c r="J23" s="14"/>
      <c r="K23" s="14"/>
      <c r="L23" s="14"/>
      <c r="M23" s="14"/>
      <c r="N23" s="14"/>
      <c r="O23" s="14"/>
      <c r="P23" s="97"/>
      <c r="Q23" s="97"/>
      <c r="R23" s="97"/>
      <c r="S23" s="97"/>
      <c r="T23" s="97"/>
      <c r="U23" s="97"/>
      <c r="V23" s="97"/>
      <c r="W23" s="87"/>
      <c r="X23" s="124"/>
      <c r="Y23" s="124"/>
      <c r="Z23" s="124"/>
      <c r="AA23" s="124"/>
      <c r="AB23" s="124"/>
      <c r="AC23" s="124"/>
      <c r="AD23" s="124"/>
    </row>
    <row r="24" spans="1:30" ht="18.75" x14ac:dyDescent="0.3">
      <c r="A24" s="8"/>
      <c r="B24" s="97"/>
      <c r="C24" s="97"/>
      <c r="D24" s="97"/>
      <c r="E24" s="97"/>
      <c r="F24" s="97"/>
      <c r="G24" s="23"/>
      <c r="H24" s="52"/>
      <c r="I24" s="14"/>
      <c r="J24" s="14"/>
      <c r="K24" s="14"/>
      <c r="L24" s="14"/>
      <c r="M24" s="14"/>
      <c r="N24" s="14"/>
      <c r="O24" s="14"/>
      <c r="P24" s="97"/>
      <c r="Q24" s="97"/>
      <c r="R24" s="97"/>
      <c r="S24" s="97"/>
      <c r="T24" s="97"/>
      <c r="U24" s="97"/>
      <c r="V24" s="97"/>
      <c r="W24" s="87"/>
      <c r="X24" s="124"/>
      <c r="Y24" s="124"/>
      <c r="Z24" s="124"/>
      <c r="AA24" s="124"/>
      <c r="AB24" s="124"/>
      <c r="AC24" s="124"/>
      <c r="AD24" s="124"/>
    </row>
    <row r="25" spans="1:30" x14ac:dyDescent="0.25">
      <c r="A25" s="8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87"/>
      <c r="X25" s="124"/>
      <c r="Y25" s="124"/>
      <c r="Z25" s="124"/>
      <c r="AA25" s="124"/>
      <c r="AB25" s="124"/>
      <c r="AC25" s="124"/>
      <c r="AD25" s="124"/>
    </row>
    <row r="26" spans="1:30" ht="18.75" x14ac:dyDescent="0.3">
      <c r="A26" s="8"/>
      <c r="B26" s="97"/>
      <c r="C26" s="97"/>
      <c r="D26" s="97"/>
      <c r="E26" s="97"/>
      <c r="F26" s="14" t="s">
        <v>74</v>
      </c>
      <c r="G26" s="14"/>
      <c r="H26" s="9"/>
      <c r="I26" s="53">
        <v>2</v>
      </c>
      <c r="J26" s="14" t="s">
        <v>53</v>
      </c>
      <c r="K26" s="14"/>
      <c r="L26" s="14"/>
      <c r="M26" s="14"/>
      <c r="N26" s="14"/>
      <c r="O26" s="97"/>
      <c r="P26" s="97"/>
      <c r="Q26" s="97"/>
      <c r="R26" s="97"/>
      <c r="S26" s="97"/>
      <c r="T26" s="97"/>
      <c r="U26" s="97"/>
      <c r="V26" s="97"/>
      <c r="W26" s="87"/>
      <c r="X26" s="124"/>
      <c r="Y26" s="124"/>
      <c r="Z26" s="124"/>
      <c r="AA26" s="124"/>
      <c r="AB26" s="124"/>
      <c r="AC26" s="124"/>
      <c r="AD26" s="124"/>
    </row>
    <row r="27" spans="1:30" ht="18.75" x14ac:dyDescent="0.3">
      <c r="A27" s="8"/>
      <c r="B27" s="97"/>
      <c r="C27" s="97"/>
      <c r="D27" s="97"/>
      <c r="E27" s="97"/>
      <c r="F27" s="14" t="s">
        <v>45</v>
      </c>
      <c r="G27" s="14"/>
      <c r="H27" s="14"/>
      <c r="I27" s="54">
        <f>IF(O18="ein_75er",VLOOKUP(V5,Druck75,(MATCH(O20,D_75,0))+2,TRUE),IF(O18="zwei_75er",VLOOKUP(V5/2,Druck75,(MATCH(O20,D_75,0))+2,TRUE),IF(O18="ein_110er",VLOOKUP(V5,Druck110,(MATCH(O20,D_110,0))+2,TRUE),IF(O18="ein_150er",VLOOKUP(V5,Druck150,(MATCH(O20,D_150,0))+2,TRUE),"?"))))</f>
        <v>7.5</v>
      </c>
      <c r="J27" s="14" t="s">
        <v>53</v>
      </c>
      <c r="K27" s="14"/>
      <c r="L27" s="14"/>
      <c r="M27" s="14"/>
      <c r="N27" s="14"/>
      <c r="O27" s="97"/>
      <c r="P27" s="97"/>
      <c r="Q27" s="97"/>
      <c r="R27" s="97"/>
      <c r="S27" s="97"/>
      <c r="T27" s="97"/>
      <c r="U27" s="97"/>
      <c r="V27" s="43"/>
      <c r="W27" s="89"/>
      <c r="X27" s="124"/>
      <c r="Y27" s="124"/>
      <c r="Z27" s="124"/>
      <c r="AA27" s="124"/>
      <c r="AB27" s="124"/>
      <c r="AC27" s="124"/>
      <c r="AD27" s="124"/>
    </row>
    <row r="28" spans="1:30" ht="18.75" x14ac:dyDescent="0.3">
      <c r="A28" s="8"/>
      <c r="B28" s="97"/>
      <c r="C28" s="97"/>
      <c r="D28" s="97"/>
      <c r="E28" s="97"/>
      <c r="F28" s="14" t="s">
        <v>62</v>
      </c>
      <c r="G28" s="14"/>
      <c r="H28" s="14"/>
      <c r="I28" s="54">
        <f>O22/10</f>
        <v>1</v>
      </c>
      <c r="J28" s="14" t="s">
        <v>53</v>
      </c>
      <c r="K28" s="14"/>
      <c r="L28" s="14"/>
      <c r="M28" s="14"/>
      <c r="N28" s="14"/>
      <c r="O28" s="97"/>
      <c r="P28" s="97"/>
      <c r="Q28" s="97"/>
      <c r="R28" s="97"/>
      <c r="S28" s="97"/>
      <c r="T28" s="97"/>
      <c r="U28" s="97"/>
      <c r="V28" s="47"/>
      <c r="W28" s="89"/>
      <c r="X28" s="124"/>
      <c r="Y28" s="124"/>
      <c r="Z28" s="124"/>
      <c r="AA28" s="124"/>
      <c r="AB28" s="124"/>
      <c r="AC28" s="124"/>
      <c r="AD28" s="124"/>
    </row>
    <row r="29" spans="1:30" ht="18.75" x14ac:dyDescent="0.3">
      <c r="A29" s="8"/>
      <c r="B29" s="97"/>
      <c r="C29" s="97"/>
      <c r="D29" s="97"/>
      <c r="E29" s="97"/>
      <c r="F29" s="14" t="s">
        <v>50</v>
      </c>
      <c r="G29" s="14"/>
      <c r="H29" s="14"/>
      <c r="I29" s="54">
        <f>IF(ISERROR(I26+I27+I28),"?",(I26+I27+I28))</f>
        <v>10.5</v>
      </c>
      <c r="J29" s="14" t="s">
        <v>80</v>
      </c>
      <c r="K29" s="14"/>
      <c r="L29" s="6">
        <f>V5</f>
        <v>1060</v>
      </c>
      <c r="M29" s="14" t="s">
        <v>88</v>
      </c>
      <c r="O29" s="97"/>
      <c r="P29" s="97"/>
      <c r="Q29" s="97"/>
      <c r="R29" s="97"/>
      <c r="S29" s="97"/>
      <c r="T29" s="97"/>
      <c r="U29" s="97"/>
      <c r="V29" s="43"/>
      <c r="W29" s="89"/>
      <c r="X29" s="124"/>
      <c r="Y29" s="124"/>
      <c r="Z29" s="124"/>
      <c r="AA29" s="124"/>
      <c r="AB29" s="124"/>
      <c r="AC29" s="124"/>
      <c r="AD29" s="124"/>
    </row>
    <row r="30" spans="1:30" ht="10.35" customHeight="1" x14ac:dyDescent="0.3">
      <c r="A30" s="8"/>
      <c r="B30" s="97"/>
      <c r="C30" s="97"/>
      <c r="D30" s="97"/>
      <c r="E30" s="97"/>
      <c r="F30" s="14"/>
      <c r="G30" s="14"/>
      <c r="H30" s="14"/>
      <c r="I30" s="14"/>
      <c r="J30" s="14"/>
      <c r="K30" s="14"/>
      <c r="L30" s="14"/>
      <c r="M30" s="14"/>
      <c r="N30" s="14"/>
      <c r="O30" s="97"/>
      <c r="P30" s="97"/>
      <c r="Q30" s="97"/>
      <c r="R30" s="97"/>
      <c r="S30" s="97"/>
      <c r="T30" s="97"/>
      <c r="U30" s="97"/>
      <c r="V30" s="47"/>
      <c r="W30" s="100"/>
      <c r="X30" s="124"/>
      <c r="Y30" s="124"/>
      <c r="Z30" s="124"/>
      <c r="AA30" s="124"/>
      <c r="AB30" s="124"/>
      <c r="AC30" s="124"/>
      <c r="AD30" s="124"/>
    </row>
    <row r="31" spans="1:30" ht="9.6" customHeight="1" x14ac:dyDescent="0.3">
      <c r="A31" s="8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47"/>
      <c r="W31" s="100"/>
      <c r="X31" s="124"/>
      <c r="Y31" s="124"/>
      <c r="Z31" s="124"/>
      <c r="AA31" s="124"/>
      <c r="AB31" s="124"/>
      <c r="AC31" s="124"/>
      <c r="AD31" s="124"/>
    </row>
    <row r="32" spans="1:30" ht="18.75" x14ac:dyDescent="0.3">
      <c r="A32" s="8"/>
      <c r="B32" s="97"/>
      <c r="C32" s="97"/>
      <c r="D32" s="97"/>
      <c r="E32" s="97"/>
      <c r="F32" s="14" t="s">
        <v>2</v>
      </c>
      <c r="G32" s="14"/>
      <c r="H32" s="9"/>
      <c r="I32" s="53">
        <v>2</v>
      </c>
      <c r="J32" s="14" t="s">
        <v>53</v>
      </c>
      <c r="K32" s="14"/>
      <c r="L32" s="14"/>
      <c r="M32" s="14"/>
      <c r="N32" s="14"/>
      <c r="O32" s="97"/>
      <c r="P32" s="97"/>
      <c r="Q32" s="97"/>
      <c r="R32" s="97"/>
      <c r="S32" s="97"/>
      <c r="T32" s="97"/>
      <c r="U32" s="48"/>
      <c r="V32" s="47"/>
      <c r="W32" s="100"/>
      <c r="X32" s="124"/>
      <c r="Y32" s="124"/>
      <c r="Z32" s="124"/>
      <c r="AA32" s="124"/>
      <c r="AB32" s="124"/>
      <c r="AC32" s="124"/>
      <c r="AD32" s="124"/>
    </row>
    <row r="33" spans="1:30" ht="18.75" x14ac:dyDescent="0.3">
      <c r="A33" s="8"/>
      <c r="B33" s="97"/>
      <c r="C33" s="97"/>
      <c r="D33" s="97"/>
      <c r="E33" s="97"/>
      <c r="F33" s="14" t="s">
        <v>45</v>
      </c>
      <c r="G33" s="14"/>
      <c r="H33" s="14"/>
      <c r="I33" s="54">
        <f>IF(H18="ein_75er",VLOOKUP(V5,Druck75,(MATCH(H20,D_75,0))+2,TRUE),IF(H18="zwei_75er",VLOOKUP(V5/2,Druck75,(MATCH(H20,D_75,0))+2,TRUE),IF(H18="ein_110er",VLOOKUP(V5,Druck110,(MATCH(H20,D_110,0))+2,TRUE),IF(H18="ein_150er",VLOOKUP(V5,Druck150,(MATCH(H20,D_150,0))+2,TRUE),"?"))))</f>
        <v>7.5</v>
      </c>
      <c r="J33" s="14" t="s">
        <v>53</v>
      </c>
      <c r="K33" s="14"/>
      <c r="L33" s="14"/>
      <c r="M33" s="14"/>
      <c r="N33" s="14"/>
      <c r="O33" s="97"/>
      <c r="P33" s="97"/>
      <c r="Q33" s="97"/>
      <c r="R33" s="97"/>
      <c r="S33" s="97"/>
      <c r="T33" s="97"/>
      <c r="U33" s="49"/>
      <c r="V33" s="47"/>
      <c r="W33" s="100"/>
      <c r="X33" s="124"/>
      <c r="Y33" s="124"/>
      <c r="Z33" s="124"/>
      <c r="AA33" s="124"/>
      <c r="AB33" s="124"/>
      <c r="AC33" s="124"/>
      <c r="AD33" s="124"/>
    </row>
    <row r="34" spans="1:30" ht="18.75" x14ac:dyDescent="0.3">
      <c r="A34" s="8"/>
      <c r="B34" s="97"/>
      <c r="C34" s="97"/>
      <c r="D34" s="97"/>
      <c r="E34" s="97"/>
      <c r="F34" s="14" t="s">
        <v>62</v>
      </c>
      <c r="G34" s="14"/>
      <c r="H34" s="14"/>
      <c r="I34" s="54">
        <f>H22/10</f>
        <v>0.3</v>
      </c>
      <c r="J34" s="14" t="s">
        <v>53</v>
      </c>
      <c r="K34" s="14"/>
      <c r="L34" s="14"/>
      <c r="M34" s="14"/>
      <c r="N34" s="14"/>
      <c r="O34" s="97"/>
      <c r="P34" s="97"/>
      <c r="Q34" s="97"/>
      <c r="R34" s="97"/>
      <c r="S34" s="97"/>
      <c r="T34" s="97"/>
      <c r="U34" s="48"/>
      <c r="V34" s="47"/>
      <c r="W34" s="100"/>
      <c r="X34" s="124"/>
      <c r="Y34" s="124"/>
      <c r="Z34" s="124"/>
      <c r="AA34" s="124"/>
      <c r="AB34" s="124"/>
      <c r="AC34" s="124"/>
      <c r="AD34" s="124"/>
    </row>
    <row r="35" spans="1:30" ht="18.75" x14ac:dyDescent="0.3">
      <c r="A35" s="8"/>
      <c r="B35" s="97"/>
      <c r="C35" s="97"/>
      <c r="D35" s="97"/>
      <c r="E35" s="97"/>
      <c r="F35" s="14" t="s">
        <v>50</v>
      </c>
      <c r="G35" s="14"/>
      <c r="H35" s="14"/>
      <c r="I35" s="54">
        <f>IF(ISERROR(I32+I33+I34),"?",(I32+I33+I34))</f>
        <v>9.8000000000000007</v>
      </c>
      <c r="J35" s="14" t="s">
        <v>80</v>
      </c>
      <c r="K35" s="14"/>
      <c r="L35" s="6">
        <f>V5</f>
        <v>1060</v>
      </c>
      <c r="M35" s="14" t="s">
        <v>88</v>
      </c>
      <c r="O35" s="97"/>
      <c r="P35" s="97"/>
      <c r="Q35" s="97"/>
      <c r="R35" s="97"/>
      <c r="S35" s="97"/>
      <c r="T35" s="97"/>
      <c r="U35" s="49"/>
      <c r="V35" s="47"/>
      <c r="W35" s="100"/>
      <c r="X35" s="124"/>
      <c r="Y35" s="124"/>
      <c r="Z35" s="124"/>
      <c r="AA35" s="124"/>
      <c r="AB35" s="124"/>
      <c r="AC35" s="124"/>
      <c r="AD35" s="124"/>
    </row>
    <row r="36" spans="1:30" ht="19.5" thickBot="1" x14ac:dyDescent="0.35">
      <c r="A36" s="94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1"/>
      <c r="Q36" s="91"/>
      <c r="R36" s="91"/>
      <c r="S36" s="91"/>
      <c r="T36" s="91"/>
      <c r="U36" s="101"/>
      <c r="V36" s="92"/>
      <c r="W36" s="93"/>
      <c r="X36" s="124"/>
      <c r="Y36" s="124"/>
      <c r="Z36" s="124"/>
      <c r="AA36" s="124"/>
      <c r="AB36" s="124"/>
      <c r="AC36" s="124"/>
      <c r="AD36" s="124"/>
    </row>
    <row r="37" spans="1:30" ht="15.75" thickTop="1" x14ac:dyDescent="0.2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</row>
    <row r="38" spans="1:30" x14ac:dyDescent="0.2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</row>
    <row r="39" spans="1:30" x14ac:dyDescent="0.2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</row>
    <row r="40" spans="1:30" x14ac:dyDescent="0.2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</row>
    <row r="41" spans="1:30" x14ac:dyDescent="0.2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</row>
    <row r="42" spans="1:30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</row>
    <row r="43" spans="1:30" x14ac:dyDescent="0.2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</row>
    <row r="44" spans="1:30" x14ac:dyDescent="0.2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</row>
    <row r="45" spans="1:30" x14ac:dyDescent="0.2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</row>
    <row r="46" spans="1:30" x14ac:dyDescent="0.2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</row>
    <row r="47" spans="1:30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</row>
    <row r="48" spans="1:30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</row>
    <row r="49" spans="1:30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</row>
    <row r="50" spans="1:30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</row>
    <row r="51" spans="1:30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</row>
    <row r="52" spans="1:30" x14ac:dyDescent="0.2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</row>
    <row r="53" spans="1:30" x14ac:dyDescent="0.2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</row>
    <row r="54" spans="1:30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</row>
    <row r="55" spans="1:30" x14ac:dyDescent="0.2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</row>
    <row r="56" spans="1:30" x14ac:dyDescent="0.2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</row>
    <row r="57" spans="1:30" x14ac:dyDescent="0.2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</row>
    <row r="58" spans="1:30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</row>
  </sheetData>
  <sheetProtection algorithmName="SHA-512" hashValue="w1zgOJW/XkDpHvfy2W9OLXW3tBYQ3+42XrH5ZcunHEYMssRuxhU481YAyR9pNNEtOvtyx0FdMOodsIDn9cSdOQ==" saltValue="lGhuLNuGs7uHk5kPAykzPA==" spinCount="100000" sheet="1" objects="1" scenarios="1"/>
  <mergeCells count="2">
    <mergeCell ref="R17:S17"/>
    <mergeCell ref="A1:W1"/>
  </mergeCells>
  <conditionalFormatting sqref="W30">
    <cfRule type="colorScale" priority="25">
      <colorScale>
        <cfvo type="min"/>
        <cfvo type="max"/>
        <color rgb="FFFF7128"/>
        <color rgb="FFFFEF9C"/>
      </colorScale>
    </cfRule>
    <cfRule type="iconSet" priority="30">
      <iconSet iconSet="3Symbols" reverse="1">
        <cfvo type="percent" val="0"/>
        <cfvo type="num" val="20"/>
        <cfvo type="num" val="22"/>
      </iconSet>
    </cfRule>
  </conditionalFormatting>
  <conditionalFormatting sqref="W32">
    <cfRule type="iconSet" priority="29">
      <iconSet iconSet="3Symbols" reverse="1">
        <cfvo type="percent" val="0"/>
        <cfvo type="num" val="34"/>
        <cfvo type="num" val="36"/>
      </iconSet>
    </cfRule>
  </conditionalFormatting>
  <conditionalFormatting sqref="W34">
    <cfRule type="iconSet" priority="28">
      <iconSet iconSet="3Symbols" reverse="1">
        <cfvo type="percent" val="0"/>
        <cfvo type="num" val="22"/>
        <cfvo type="num" val="24"/>
      </iconSet>
    </cfRule>
  </conditionalFormatting>
  <conditionalFormatting sqref="W36">
    <cfRule type="iconSet" priority="27">
      <iconSet iconSet="3Symbols" reverse="1">
        <cfvo type="percent" val="0"/>
        <cfvo type="num" val="18"/>
        <cfvo type="num" val="20"/>
      </iconSet>
    </cfRule>
  </conditionalFormatting>
  <conditionalFormatting sqref="R17">
    <cfRule type="cellIs" dxfId="29" priority="23" operator="lessThan">
      <formula>$V$5</formula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">
    <cfRule type="colorScale" priority="21">
      <colorScale>
        <cfvo type="min"/>
        <cfvo type="max"/>
        <color rgb="FFE2F0D9"/>
        <color rgb="FFFFF2CC"/>
      </colorScale>
    </cfRule>
  </conditionalFormatting>
  <conditionalFormatting sqref="R17:T17">
    <cfRule type="containsText" dxfId="28" priority="19" operator="containsText" text="zu viele Verbraucher!">
      <formula>NOT(ISERROR(SEARCH("zu viele Verbraucher!",R17)))</formula>
    </cfRule>
    <cfRule type="iconSet" priority="20">
      <iconSet iconSet="3Symbols">
        <cfvo type="percent" val="0"/>
        <cfvo type="percent" val="33"/>
        <cfvo type="percent" val="67"/>
      </iconSet>
    </cfRule>
  </conditionalFormatting>
  <conditionalFormatting sqref="I27">
    <cfRule type="containsText" dxfId="27" priority="18" operator="containsText" text="#NV">
      <formula>NOT(ISERROR(SEARCH("#NV",I27)))</formula>
    </cfRule>
  </conditionalFormatting>
  <conditionalFormatting sqref="G7">
    <cfRule type="cellIs" dxfId="26" priority="17" operator="greaterThan">
      <formula>17</formula>
    </cfRule>
  </conditionalFormatting>
  <conditionalFormatting sqref="E17">
    <cfRule type="containsText" dxfId="25" priority="10" operator="containsText" text="l/min. ??">
      <formula>NOT(ISERROR(SEARCH("l/min. ??",E17)))</formula>
    </cfRule>
    <cfRule type="containsText" dxfId="24" priority="11" operator="containsText" text="nicht möglich">
      <formula>NOT(ISERROR(SEARCH("nicht möglich",E17)))</formula>
    </cfRule>
    <cfRule type="cellIs" dxfId="23" priority="15" operator="lessThan">
      <formula>$V$5</formula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14">
      <colorScale>
        <cfvo type="min"/>
        <cfvo type="max"/>
        <color rgb="FFE2F0D9"/>
        <color rgb="FFFFF2CC"/>
      </colorScale>
    </cfRule>
  </conditionalFormatting>
  <conditionalFormatting sqref="I33">
    <cfRule type="containsText" dxfId="22" priority="9" operator="containsText" text="#NV">
      <formula>NOT(ISERROR(SEARCH("#NV",I33)))</formula>
    </cfRule>
  </conditionalFormatting>
  <conditionalFormatting sqref="L17">
    <cfRule type="containsText" dxfId="21" priority="2" operator="containsText" text="l/min. ??">
      <formula>NOT(ISERROR(SEARCH("l/min. ??",L17)))</formula>
    </cfRule>
    <cfRule type="containsText" dxfId="20" priority="3" operator="containsText" text="nicht möglich">
      <formula>NOT(ISERROR(SEARCH("nicht möglich",L17)))</formula>
    </cfRule>
    <cfRule type="cellIs" dxfId="19" priority="7" operator="lessThan">
      <formula>$V$5</formula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">
    <cfRule type="colorScale" priority="6">
      <colorScale>
        <cfvo type="min"/>
        <cfvo type="max"/>
        <color rgb="FFE2F0D9"/>
        <color rgb="FFFFF2CC"/>
      </colorScale>
    </cfRule>
  </conditionalFormatting>
  <conditionalFormatting sqref="L17:M17">
    <cfRule type="containsText" dxfId="18" priority="4" operator="containsText" text="zu viele Verbraucher!">
      <formula>NOT(ISERROR(SEARCH("zu viele Verbraucher!",L17)))</formula>
    </cfRule>
    <cfRule type="iconSet" priority="5">
      <iconSet iconSet="3Symbols">
        <cfvo type="percent" val="0"/>
        <cfvo type="percent" val="33"/>
        <cfvo type="percent" val="67"/>
      </iconSet>
    </cfRule>
  </conditionalFormatting>
  <conditionalFormatting sqref="N7">
    <cfRule type="cellIs" dxfId="17" priority="1" operator="greaterThan">
      <formula>17</formula>
    </cfRule>
  </conditionalFormatting>
  <conditionalFormatting sqref="G17 E17">
    <cfRule type="containsText" dxfId="16" priority="38" operator="containsText" text="zu viele Verbraucher!">
      <formula>NOT(ISERROR(SEARCH("zu viele Verbraucher!",E17)))</formula>
    </cfRule>
    <cfRule type="iconSet" priority="39">
      <iconSet iconSet="3Symbols">
        <cfvo type="percent" val="0"/>
        <cfvo type="percent" val="33"/>
        <cfvo type="percent" val="67"/>
      </iconSet>
    </cfRule>
  </conditionalFormatting>
  <dataValidations count="4">
    <dataValidation type="list" allowBlank="1" showInputMessage="1" showErrorMessage="1" sqref="H20 O20">
      <formula1>INDIRECT(H18)</formula1>
    </dataValidation>
    <dataValidation type="whole" allowBlank="1" showInputMessage="1" showErrorMessage="1" sqref="H22:H24 O22">
      <formula1>-100</formula1>
      <formula2>100</formula2>
    </dataValidation>
    <dataValidation type="list" allowBlank="1" showInputMessage="1" showErrorMessage="1" sqref="R13 E13 L13">
      <formula1>TLFs</formula1>
    </dataValidation>
    <dataValidation type="list" allowBlank="1" showInputMessage="1" showErrorMessage="1" sqref="H18 O18">
      <formula1>Durchmesser</formula1>
    </dataValidation>
  </dataValidations>
  <hyperlinks>
    <hyperlink ref="V7:V8" location="Verbraucher" display="Verbraucher"/>
    <hyperlink ref="C20:C22" location="Wasserbezug!A1" display="Wasserlieferung"/>
  </hyperlinks>
  <pageMargins left="0.69999998807907104" right="0.69999998807907104" top="0.78736108541488647" bottom="0.78736108541488647" header="0.30000001192092896" footer="0.30000001192092896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 enableFormatConditionsCalculation="0">
    <tabColor rgb="FFFFFFCC"/>
  </sheetPr>
  <dimension ref="A1:W58"/>
  <sheetViews>
    <sheetView showGridLines="0" tabSelected="1" zoomScale="70" zoomScaleNormal="70" zoomScalePageLayoutView="70" workbookViewId="0">
      <selection activeCell="U18" sqref="U18"/>
    </sheetView>
  </sheetViews>
  <sheetFormatPr baseColWidth="10" defaultColWidth="11" defaultRowHeight="15" x14ac:dyDescent="0.25"/>
  <cols>
    <col min="1" max="1" width="12.85546875" customWidth="1"/>
    <col min="2" max="2" width="3.42578125" customWidth="1"/>
    <col min="5" max="5" width="8.85546875" customWidth="1"/>
    <col min="6" max="6" width="3.7109375" customWidth="1"/>
    <col min="7" max="8" width="12.140625" customWidth="1"/>
    <col min="9" max="9" width="6" customWidth="1"/>
  </cols>
  <sheetData>
    <row r="1" spans="1:23" ht="23.25" x14ac:dyDescent="0.35">
      <c r="A1" s="164" t="s">
        <v>75</v>
      </c>
      <c r="B1" s="165"/>
      <c r="C1" s="165"/>
      <c r="D1" s="165"/>
      <c r="E1" s="165"/>
      <c r="F1" s="165"/>
      <c r="G1" s="165"/>
      <c r="H1" s="165"/>
      <c r="I1" s="165"/>
      <c r="J1" s="165"/>
      <c r="K1" s="169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</row>
    <row r="2" spans="1:23" ht="7.5" customHeight="1" thickBot="1" x14ac:dyDescent="0.3">
      <c r="A2" s="8"/>
      <c r="B2" s="11"/>
      <c r="C2" s="11"/>
      <c r="D2" s="11"/>
      <c r="E2" s="97"/>
      <c r="F2" s="11"/>
      <c r="G2" s="11"/>
      <c r="H2" s="97"/>
      <c r="I2" s="11"/>
      <c r="J2" s="11"/>
      <c r="K2" s="10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</row>
    <row r="3" spans="1:23" ht="8.4499999999999993" customHeight="1" thickTop="1" x14ac:dyDescent="0.25">
      <c r="A3" s="117"/>
      <c r="B3" s="129"/>
      <c r="C3" s="129"/>
      <c r="D3" s="129"/>
      <c r="E3" s="130"/>
      <c r="F3" s="11"/>
      <c r="G3" s="117"/>
      <c r="H3" s="129"/>
      <c r="I3" s="129"/>
      <c r="J3" s="129"/>
      <c r="K3" s="130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</row>
    <row r="4" spans="1:23" ht="18.75" x14ac:dyDescent="0.3">
      <c r="A4" s="118"/>
      <c r="B4" s="97"/>
      <c r="C4" s="60" t="s">
        <v>57</v>
      </c>
      <c r="D4" s="39">
        <v>1</v>
      </c>
      <c r="E4" s="131" t="s">
        <v>72</v>
      </c>
      <c r="G4" s="118"/>
      <c r="H4" s="97"/>
      <c r="I4" s="60" t="s">
        <v>57</v>
      </c>
      <c r="J4" s="39">
        <v>2</v>
      </c>
      <c r="K4" s="131" t="s">
        <v>72</v>
      </c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</row>
    <row r="5" spans="1:23" ht="18.75" x14ac:dyDescent="0.3">
      <c r="A5" s="118"/>
      <c r="B5" s="97"/>
      <c r="C5" s="60" t="s">
        <v>28</v>
      </c>
      <c r="D5" s="80">
        <v>160</v>
      </c>
      <c r="E5" s="131" t="s">
        <v>69</v>
      </c>
      <c r="G5" s="118"/>
      <c r="H5" s="97"/>
      <c r="I5" s="60" t="s">
        <v>22</v>
      </c>
      <c r="J5" s="80">
        <v>450</v>
      </c>
      <c r="K5" s="131" t="s">
        <v>69</v>
      </c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</row>
    <row r="6" spans="1:23" ht="6.6" customHeight="1" thickBot="1" x14ac:dyDescent="0.3">
      <c r="A6" s="132"/>
      <c r="B6" s="115"/>
      <c r="C6" s="115"/>
      <c r="D6" s="115"/>
      <c r="E6" s="116"/>
      <c r="F6" s="11"/>
      <c r="G6" s="132"/>
      <c r="H6" s="115"/>
      <c r="I6" s="115"/>
      <c r="J6" s="115"/>
      <c r="K6" s="116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</row>
    <row r="7" spans="1:23" ht="18.600000000000001" customHeight="1" thickTop="1" x14ac:dyDescent="0.25">
      <c r="A7" s="8"/>
      <c r="B7" s="11"/>
      <c r="C7" s="11"/>
      <c r="D7" s="11"/>
      <c r="E7" s="97"/>
      <c r="F7" s="11"/>
      <c r="G7" s="11"/>
      <c r="H7" s="97"/>
      <c r="I7" s="11"/>
      <c r="J7" s="11"/>
      <c r="K7" s="10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</row>
    <row r="8" spans="1:23" x14ac:dyDescent="0.25">
      <c r="A8" s="8"/>
      <c r="B8" s="11"/>
      <c r="C8" s="11"/>
      <c r="D8" s="11"/>
      <c r="E8" s="97"/>
      <c r="F8" s="11"/>
      <c r="G8" s="11"/>
      <c r="H8" s="97"/>
      <c r="K8" s="10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</row>
    <row r="9" spans="1:23" x14ac:dyDescent="0.25">
      <c r="A9" s="8"/>
      <c r="B9" s="11"/>
      <c r="C9" s="11"/>
      <c r="D9" s="11"/>
      <c r="E9" s="97"/>
      <c r="F9" s="11"/>
      <c r="G9" s="11"/>
      <c r="H9" s="97"/>
      <c r="K9" s="10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</row>
    <row r="10" spans="1:23" x14ac:dyDescent="0.25">
      <c r="A10" s="8"/>
      <c r="B10" s="11"/>
      <c r="C10" s="11"/>
      <c r="D10" s="11"/>
      <c r="E10" s="97"/>
      <c r="F10" s="11"/>
      <c r="G10" s="11"/>
      <c r="H10" s="97"/>
      <c r="I10" s="11"/>
      <c r="J10" s="11"/>
      <c r="K10" s="10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</row>
    <row r="11" spans="1:23" ht="18.75" x14ac:dyDescent="0.3">
      <c r="A11" s="8"/>
      <c r="B11" s="11"/>
      <c r="C11" s="11"/>
      <c r="D11" s="11"/>
      <c r="E11" s="97"/>
      <c r="F11" s="11"/>
      <c r="G11" s="11"/>
      <c r="H11" s="97"/>
      <c r="I11" s="28"/>
      <c r="J11" s="29" t="s">
        <v>1</v>
      </c>
      <c r="K11" s="10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</row>
    <row r="12" spans="1:23" ht="18.75" x14ac:dyDescent="0.3">
      <c r="A12" s="8"/>
      <c r="B12" s="11"/>
      <c r="C12" s="11"/>
      <c r="D12" s="11"/>
      <c r="E12" s="97"/>
      <c r="F12" s="11"/>
      <c r="G12" s="11"/>
      <c r="H12" s="97"/>
      <c r="I12" s="5"/>
      <c r="J12" s="29" t="s">
        <v>81</v>
      </c>
      <c r="K12" s="10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</row>
    <row r="13" spans="1:23" x14ac:dyDescent="0.25">
      <c r="A13" s="8"/>
      <c r="B13" s="11"/>
      <c r="C13" s="11"/>
      <c r="D13" s="11"/>
      <c r="E13" s="97"/>
      <c r="F13" s="11"/>
      <c r="G13" s="11"/>
      <c r="H13" s="97"/>
      <c r="I13" s="11"/>
      <c r="J13" s="11"/>
      <c r="K13" s="10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</row>
    <row r="14" spans="1:23" x14ac:dyDescent="0.25">
      <c r="A14" s="8"/>
      <c r="B14" s="11"/>
      <c r="C14" s="11"/>
      <c r="D14" s="11"/>
      <c r="E14" s="97"/>
      <c r="F14" s="11"/>
      <c r="G14" s="11"/>
      <c r="H14" s="97"/>
      <c r="I14" s="11"/>
      <c r="J14" s="11"/>
      <c r="K14" s="10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</row>
    <row r="15" spans="1:23" ht="6.95" customHeight="1" x14ac:dyDescent="0.25">
      <c r="A15" s="8"/>
      <c r="B15" s="11"/>
      <c r="C15" s="11"/>
      <c r="D15" s="11"/>
      <c r="E15" s="97"/>
      <c r="F15" s="11"/>
      <c r="G15" s="11"/>
      <c r="H15" s="97"/>
      <c r="I15" s="11"/>
      <c r="J15" s="11"/>
      <c r="K15" s="10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</row>
    <row r="16" spans="1:23" ht="9.6" customHeight="1" x14ac:dyDescent="0.25">
      <c r="A16" s="8"/>
      <c r="B16" s="11"/>
      <c r="C16" s="11"/>
      <c r="D16" s="11"/>
      <c r="E16" s="97"/>
      <c r="F16" s="11"/>
      <c r="G16" s="11"/>
      <c r="H16" s="97"/>
      <c r="I16" s="11"/>
      <c r="J16" s="11"/>
      <c r="K16" s="10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</row>
    <row r="17" spans="1:23" ht="15.75" thickBot="1" x14ac:dyDescent="0.3">
      <c r="A17" s="8"/>
      <c r="B17" s="11"/>
      <c r="C17" s="11"/>
      <c r="D17" s="11"/>
      <c r="E17" s="97"/>
      <c r="F17" s="11"/>
      <c r="G17" s="11"/>
      <c r="H17" s="97"/>
      <c r="I17" s="11"/>
      <c r="J17" s="11"/>
      <c r="K17" s="10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</row>
    <row r="18" spans="1:23" ht="15.75" thickTop="1" x14ac:dyDescent="0.25">
      <c r="A18" s="8"/>
      <c r="B18" s="11"/>
      <c r="C18" s="117"/>
      <c r="D18" s="129"/>
      <c r="E18" s="129"/>
      <c r="F18" s="129"/>
      <c r="G18" s="129"/>
      <c r="H18" s="130"/>
      <c r="J18" s="11"/>
      <c r="K18" s="10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</row>
    <row r="19" spans="1:23" ht="18.75" x14ac:dyDescent="0.3">
      <c r="A19" s="8"/>
      <c r="B19" s="11"/>
      <c r="C19" s="118"/>
      <c r="D19" s="97"/>
      <c r="E19" s="97"/>
      <c r="F19" s="60" t="s">
        <v>57</v>
      </c>
      <c r="G19" s="39">
        <v>0</v>
      </c>
      <c r="H19" s="131" t="s">
        <v>72</v>
      </c>
      <c r="J19" s="11"/>
      <c r="K19" s="10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</row>
    <row r="20" spans="1:23" ht="18.75" x14ac:dyDescent="0.3">
      <c r="A20" s="8"/>
      <c r="B20" s="11"/>
      <c r="C20" s="118"/>
      <c r="D20" s="97"/>
      <c r="E20" s="97"/>
      <c r="F20" s="60" t="s">
        <v>22</v>
      </c>
      <c r="G20" s="80">
        <v>1600</v>
      </c>
      <c r="H20" s="131" t="s">
        <v>69</v>
      </c>
      <c r="J20" s="11"/>
      <c r="K20" s="10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</row>
    <row r="21" spans="1:23" ht="15.75" thickBot="1" x14ac:dyDescent="0.3">
      <c r="A21" s="8"/>
      <c r="B21" s="11"/>
      <c r="C21" s="132"/>
      <c r="D21" s="115"/>
      <c r="E21" s="115"/>
      <c r="F21" s="115"/>
      <c r="G21" s="115"/>
      <c r="H21" s="116"/>
      <c r="J21" s="11"/>
      <c r="K21" s="10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</row>
    <row r="22" spans="1:23" ht="5.85" customHeight="1" thickTop="1" x14ac:dyDescent="0.25">
      <c r="A22" s="8"/>
      <c r="B22" s="11"/>
      <c r="C22" s="11"/>
      <c r="D22" s="11"/>
      <c r="E22" s="97"/>
      <c r="F22" s="11"/>
      <c r="G22" s="11"/>
      <c r="H22" s="97"/>
      <c r="I22" s="11"/>
      <c r="J22" s="11"/>
      <c r="K22" s="10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</row>
    <row r="23" spans="1:23" ht="5.85" customHeight="1" x14ac:dyDescent="0.25">
      <c r="A23" s="8"/>
      <c r="B23" s="11"/>
      <c r="C23" s="11"/>
      <c r="D23" s="11"/>
      <c r="E23" s="97"/>
      <c r="F23" s="44"/>
      <c r="G23" s="44"/>
      <c r="H23" s="44"/>
      <c r="I23" s="44"/>
      <c r="J23" s="44"/>
      <c r="K23" s="27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</row>
    <row r="24" spans="1:23" ht="18.75" x14ac:dyDescent="0.3">
      <c r="A24" s="8"/>
      <c r="B24" s="11"/>
      <c r="C24" s="11"/>
      <c r="D24" s="11"/>
      <c r="E24" s="97"/>
      <c r="F24" s="44"/>
      <c r="G24" s="44"/>
      <c r="H24" s="170" t="s">
        <v>9</v>
      </c>
      <c r="I24" s="171"/>
      <c r="J24" s="6">
        <f>(D4*D5)+(J4*J5)+(G19*G20)+G35</f>
        <v>1060</v>
      </c>
      <c r="K24" s="45" t="s">
        <v>69</v>
      </c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</row>
    <row r="25" spans="1:23" ht="8.1" customHeight="1" x14ac:dyDescent="0.25">
      <c r="A25" s="8"/>
      <c r="B25" s="11"/>
      <c r="C25" s="11"/>
      <c r="D25" s="11"/>
      <c r="E25" s="97"/>
      <c r="F25" s="44"/>
      <c r="G25" s="44"/>
      <c r="H25" s="44"/>
      <c r="I25" s="44"/>
      <c r="J25" s="44"/>
      <c r="K25" s="27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</row>
    <row r="26" spans="1:23" x14ac:dyDescent="0.25">
      <c r="A26" s="8"/>
      <c r="B26" s="11"/>
      <c r="C26" s="11"/>
      <c r="D26" s="11"/>
      <c r="E26" s="97"/>
      <c r="F26" s="44"/>
      <c r="G26" s="172" t="s">
        <v>98</v>
      </c>
      <c r="H26" s="174"/>
      <c r="I26" s="44"/>
      <c r="J26" s="172" t="s">
        <v>97</v>
      </c>
      <c r="K26" s="173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</row>
    <row r="27" spans="1:23" x14ac:dyDescent="0.25">
      <c r="A27" s="8"/>
      <c r="B27" s="11"/>
      <c r="C27" s="11"/>
      <c r="D27" s="11"/>
      <c r="E27" s="97"/>
      <c r="F27" s="44"/>
      <c r="G27" s="174"/>
      <c r="H27" s="174"/>
      <c r="I27" s="44"/>
      <c r="J27" s="174"/>
      <c r="K27" s="173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</row>
    <row r="28" spans="1:23" ht="6.75" customHeight="1" x14ac:dyDescent="0.25">
      <c r="A28" s="8"/>
      <c r="B28" s="11"/>
      <c r="C28" s="11"/>
      <c r="D28" s="11"/>
      <c r="E28" s="97"/>
      <c r="F28" s="44"/>
      <c r="G28" s="44"/>
      <c r="H28" s="44"/>
      <c r="I28" s="44"/>
      <c r="J28" s="44"/>
      <c r="K28" s="27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</row>
    <row r="29" spans="1:23" ht="9" customHeight="1" thickBot="1" x14ac:dyDescent="0.3">
      <c r="A29" s="8"/>
      <c r="B29" s="11"/>
      <c r="C29" s="11"/>
      <c r="D29" s="11"/>
      <c r="E29" s="97"/>
      <c r="F29" s="11"/>
      <c r="G29" s="11"/>
      <c r="H29" s="97"/>
      <c r="I29" s="11"/>
      <c r="J29" s="11"/>
      <c r="K29" s="10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</row>
    <row r="30" spans="1:23" ht="15.75" thickTop="1" x14ac:dyDescent="0.25">
      <c r="A30" s="8"/>
      <c r="B30" s="11"/>
      <c r="C30" s="117"/>
      <c r="D30" s="129"/>
      <c r="E30" s="129"/>
      <c r="F30" s="129"/>
      <c r="G30" s="129"/>
      <c r="H30" s="130"/>
      <c r="J30" s="11"/>
      <c r="K30" s="10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</row>
    <row r="31" spans="1:23" ht="18.75" x14ac:dyDescent="0.3">
      <c r="A31" s="8"/>
      <c r="B31" s="11"/>
      <c r="C31" s="118"/>
      <c r="D31" s="97"/>
      <c r="E31" s="97"/>
      <c r="F31" s="60" t="s">
        <v>43</v>
      </c>
      <c r="G31" s="39">
        <v>6</v>
      </c>
      <c r="H31" s="131" t="s">
        <v>12</v>
      </c>
      <c r="J31" s="11"/>
      <c r="K31" s="10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</row>
    <row r="32" spans="1:23" ht="18.75" x14ac:dyDescent="0.3">
      <c r="A32" s="8"/>
      <c r="B32" s="11"/>
      <c r="C32" s="118"/>
      <c r="D32" s="97"/>
      <c r="E32" s="97"/>
      <c r="F32" s="60" t="s">
        <v>84</v>
      </c>
      <c r="G32" s="40">
        <v>6</v>
      </c>
      <c r="H32" s="131" t="s">
        <v>53</v>
      </c>
      <c r="J32" s="11"/>
      <c r="K32" s="10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</row>
    <row r="33" spans="1:23" ht="18.75" x14ac:dyDescent="0.3">
      <c r="A33" s="8"/>
      <c r="B33" s="11"/>
      <c r="C33" s="118"/>
      <c r="D33" s="97"/>
      <c r="E33" s="97"/>
      <c r="F33" s="60" t="s">
        <v>83</v>
      </c>
      <c r="G33" s="41">
        <f>VLOOKUP(G32,Wasser,(MATCH(G31,Strahlrohr,0))+1,TRUE)</f>
        <v>56.5</v>
      </c>
      <c r="H33" s="131" t="s">
        <v>69</v>
      </c>
      <c r="J33" s="11"/>
      <c r="K33" s="10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</row>
    <row r="34" spans="1:23" ht="18.75" x14ac:dyDescent="0.3">
      <c r="A34" s="8"/>
      <c r="B34" s="11"/>
      <c r="C34" s="118"/>
      <c r="D34" s="97"/>
      <c r="E34" s="97"/>
      <c r="F34" s="60" t="s">
        <v>57</v>
      </c>
      <c r="G34" s="39">
        <v>0</v>
      </c>
      <c r="H34" s="131" t="s">
        <v>72</v>
      </c>
      <c r="J34" s="11"/>
      <c r="K34" s="10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</row>
    <row r="35" spans="1:23" ht="18.75" x14ac:dyDescent="0.3">
      <c r="A35" s="8"/>
      <c r="B35" s="11"/>
      <c r="C35" s="118"/>
      <c r="D35" s="97"/>
      <c r="E35" s="97"/>
      <c r="F35" s="60" t="s">
        <v>59</v>
      </c>
      <c r="G35" s="41">
        <f>G33*G34</f>
        <v>0</v>
      </c>
      <c r="H35" s="131" t="s">
        <v>69</v>
      </c>
      <c r="J35" s="11"/>
      <c r="K35" s="10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</row>
    <row r="36" spans="1:23" ht="15.75" thickBot="1" x14ac:dyDescent="0.3">
      <c r="A36" s="8"/>
      <c r="B36" s="11"/>
      <c r="C36" s="132"/>
      <c r="D36" s="115"/>
      <c r="E36" s="115"/>
      <c r="F36" s="115"/>
      <c r="G36" s="115"/>
      <c r="H36" s="116"/>
      <c r="J36" s="11"/>
      <c r="K36" s="10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</row>
    <row r="37" spans="1:23" ht="15.75" thickTop="1" x14ac:dyDescent="0.25">
      <c r="A37" s="8"/>
      <c r="B37" s="11"/>
      <c r="C37" s="11"/>
      <c r="D37" s="11"/>
      <c r="E37" s="97"/>
      <c r="F37" s="11"/>
      <c r="G37" s="11"/>
      <c r="H37" s="97"/>
      <c r="I37" s="11"/>
      <c r="J37" s="11"/>
      <c r="K37" s="10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</row>
    <row r="38" spans="1:23" x14ac:dyDescent="0.25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42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</row>
    <row r="39" spans="1:23" x14ac:dyDescent="0.2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</row>
    <row r="40" spans="1:23" x14ac:dyDescent="0.2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</row>
    <row r="41" spans="1:23" x14ac:dyDescent="0.2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</row>
    <row r="42" spans="1:23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</row>
    <row r="43" spans="1:23" x14ac:dyDescent="0.2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</row>
    <row r="44" spans="1:23" x14ac:dyDescent="0.2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</row>
    <row r="45" spans="1:23" x14ac:dyDescent="0.2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</row>
    <row r="46" spans="1:23" x14ac:dyDescent="0.2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</row>
    <row r="47" spans="1:23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</row>
    <row r="48" spans="1:23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</row>
    <row r="49" spans="1:23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</row>
    <row r="50" spans="1:23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</row>
    <row r="51" spans="1:23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</row>
    <row r="52" spans="1:23" x14ac:dyDescent="0.2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</row>
    <row r="53" spans="1:23" x14ac:dyDescent="0.2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</row>
    <row r="54" spans="1:23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</row>
    <row r="55" spans="1:23" x14ac:dyDescent="0.2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</row>
    <row r="56" spans="1:23" x14ac:dyDescent="0.2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</row>
    <row r="57" spans="1:23" x14ac:dyDescent="0.2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</row>
    <row r="58" spans="1:23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</row>
  </sheetData>
  <sheetProtection algorithmName="SHA-512" hashValue="XX45TboqMED/I12jOSea1yTOqQZzRvvnQM9qj5Bmc6X/bQlvJG0PDTT1DUSjzGAOEXiZkwlEhzPLxUETYuoCQA==" saltValue="oCX1fCVZA8QghEKRMpZwgA==" spinCount="100000" sheet="1" objects="1" scenarios="1"/>
  <mergeCells count="4">
    <mergeCell ref="A1:K1"/>
    <mergeCell ref="H24:I24"/>
    <mergeCell ref="J26:K27"/>
    <mergeCell ref="G26:H27"/>
  </mergeCells>
  <dataValidations count="3">
    <dataValidation type="whole" allowBlank="1" showInputMessage="1" showErrorMessage="1" sqref="G19 D4 J4 G34">
      <formula1>0</formula1>
      <formula2>10</formula2>
    </dataValidation>
    <dataValidation type="list" allowBlank="1" showInputMessage="1" showErrorMessage="1" sqref="G32">
      <formula1>Bar</formula1>
    </dataValidation>
    <dataValidation type="list" allowBlank="1" showInputMessage="1" showErrorMessage="1" sqref="G31">
      <formula1>Strahlrohr</formula1>
    </dataValidation>
  </dataValidations>
  <hyperlinks>
    <hyperlink ref="J26:K27" location="'Druckbedarf 2 Stufen'!A1" display="Zurück zu zweistufiger Wassertranspoert"/>
    <hyperlink ref="G26:H27" location="'Druckbedarf 1 Stufe'!A1" display="Zurück zu einstufiger Wassertransport"/>
  </hyperlinks>
  <pageMargins left="0.69999998807907104" right="0.69999998807907104" top="0.78736108541488647" bottom="0.78736108541488647" header="0.30000001192092896" footer="0.30000001192092896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tt2" enableFormatConditionsCalculation="0">
    <tabColor rgb="FFFFFFCC"/>
  </sheetPr>
  <dimension ref="A1:AE59"/>
  <sheetViews>
    <sheetView showGridLines="0" zoomScale="80" zoomScaleNormal="80" zoomScalePageLayoutView="80" workbookViewId="0">
      <selection activeCell="I18" sqref="I18:J19"/>
    </sheetView>
  </sheetViews>
  <sheetFormatPr baseColWidth="10" defaultColWidth="9.28515625" defaultRowHeight="15" x14ac:dyDescent="0.25"/>
  <cols>
    <col min="2" max="2" width="1.42578125" style="148" customWidth="1"/>
    <col min="3" max="3" width="2.85546875" customWidth="1"/>
    <col min="4" max="5" width="1.42578125" customWidth="1"/>
    <col min="6" max="6" width="2.85546875" style="148" customWidth="1"/>
    <col min="7" max="7" width="1.42578125" customWidth="1"/>
    <col min="9" max="9" width="14.85546875" customWidth="1"/>
  </cols>
  <sheetData>
    <row r="1" spans="1:31" ht="23.25" x14ac:dyDescent="0.35">
      <c r="A1" s="61" t="s">
        <v>73</v>
      </c>
      <c r="B1" s="150"/>
      <c r="C1" s="62"/>
      <c r="D1" s="26"/>
      <c r="E1" s="26"/>
      <c r="F1" s="26"/>
      <c r="G1" s="26"/>
      <c r="H1" s="26"/>
      <c r="I1" s="41">
        <f>Verbraucher</f>
        <v>1060</v>
      </c>
      <c r="J1" s="63" t="s">
        <v>69</v>
      </c>
      <c r="K1" s="26"/>
      <c r="L1" s="64">
        <f>ROUNDUP(I1/100,0)*100</f>
        <v>1100</v>
      </c>
      <c r="M1" s="62"/>
      <c r="N1" s="62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5">
      <c r="A2" s="74" t="s">
        <v>86</v>
      </c>
      <c r="B2" s="151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6.95" customHeight="1" x14ac:dyDescent="0.25">
      <c r="A3" s="8"/>
      <c r="B3" s="97"/>
      <c r="C3" s="155"/>
      <c r="D3" s="156"/>
      <c r="E3" s="156"/>
      <c r="F3" s="157"/>
      <c r="G3" s="43"/>
      <c r="H3" s="11"/>
      <c r="I3" s="11"/>
      <c r="J3" s="11"/>
      <c r="K3" s="11"/>
      <c r="L3" s="11"/>
      <c r="M3" s="11"/>
      <c r="N3" s="10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</row>
    <row r="4" spans="1:31" ht="14.1" customHeight="1" x14ac:dyDescent="0.25">
      <c r="A4" s="8"/>
      <c r="B4" s="153"/>
      <c r="C4" s="182">
        <v>7.5</v>
      </c>
      <c r="D4" s="183"/>
      <c r="E4" s="183"/>
      <c r="F4" s="183"/>
      <c r="G4" s="157"/>
      <c r="H4" s="11"/>
      <c r="I4" s="11"/>
      <c r="J4" s="11"/>
      <c r="K4" s="11"/>
      <c r="L4" s="11"/>
      <c r="M4" s="11"/>
      <c r="N4" s="10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6.95" customHeight="1" x14ac:dyDescent="0.25">
      <c r="A5" s="8"/>
      <c r="B5" s="12"/>
      <c r="C5" s="184"/>
      <c r="D5" s="184"/>
      <c r="E5" s="184"/>
      <c r="F5" s="184"/>
      <c r="G5" s="160"/>
      <c r="H5" s="11"/>
      <c r="I5" s="11"/>
      <c r="J5" s="11"/>
      <c r="K5" s="11"/>
      <c r="L5" s="11"/>
      <c r="M5" s="11"/>
      <c r="N5" s="10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</row>
    <row r="6" spans="1:31" ht="6.95" customHeight="1" x14ac:dyDescent="0.25">
      <c r="A6" s="8"/>
      <c r="B6" s="8"/>
      <c r="C6" s="182">
        <v>40</v>
      </c>
      <c r="D6" s="188"/>
      <c r="E6" s="185">
        <v>2</v>
      </c>
      <c r="F6" s="186"/>
      <c r="G6" s="158"/>
      <c r="H6" s="11"/>
      <c r="I6" s="11"/>
      <c r="J6" s="11"/>
      <c r="K6" s="11"/>
      <c r="L6" s="11"/>
      <c r="M6" s="11"/>
      <c r="N6" s="10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</row>
    <row r="7" spans="1:31" s="148" customFormat="1" ht="14.1" customHeight="1" x14ac:dyDescent="0.25">
      <c r="A7" s="8"/>
      <c r="B7" s="154"/>
      <c r="C7" s="189"/>
      <c r="D7" s="188"/>
      <c r="E7" s="187"/>
      <c r="F7" s="186"/>
      <c r="G7" s="155"/>
      <c r="H7" s="97"/>
      <c r="I7" s="97"/>
      <c r="J7" s="97"/>
      <c r="K7" s="97"/>
      <c r="L7" s="97"/>
      <c r="M7" s="97"/>
      <c r="N7" s="10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</row>
    <row r="8" spans="1:31" s="148" customFormat="1" ht="6.95" customHeight="1" x14ac:dyDescent="0.25">
      <c r="A8" s="8"/>
      <c r="B8" s="97"/>
      <c r="C8" s="157"/>
      <c r="D8" s="159"/>
      <c r="E8" s="161"/>
      <c r="F8" s="155"/>
      <c r="G8" s="43"/>
      <c r="H8" s="97"/>
      <c r="I8" s="97"/>
      <c r="J8" s="97"/>
      <c r="K8" s="97"/>
      <c r="L8" s="97"/>
      <c r="M8" s="97"/>
      <c r="N8" s="10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</row>
    <row r="9" spans="1:31" x14ac:dyDescent="0.25">
      <c r="A9" s="8"/>
      <c r="B9" s="97"/>
      <c r="C9" s="11"/>
      <c r="D9" s="11"/>
      <c r="E9" s="11"/>
      <c r="F9" s="97"/>
      <c r="G9" s="11"/>
      <c r="H9" s="11"/>
      <c r="I9" s="11"/>
      <c r="J9" s="11"/>
      <c r="K9" s="11"/>
      <c r="L9" s="11"/>
      <c r="M9" s="11"/>
      <c r="N9" s="10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</row>
    <row r="10" spans="1:31" x14ac:dyDescent="0.25">
      <c r="A10" s="175" t="s">
        <v>4</v>
      </c>
      <c r="B10" s="176"/>
      <c r="C10" s="176"/>
      <c r="D10" s="176"/>
      <c r="E10" s="176"/>
      <c r="F10" s="149"/>
      <c r="G10" s="178">
        <f>C6*60</f>
        <v>2400</v>
      </c>
      <c r="H10" s="178"/>
      <c r="I10" s="11"/>
      <c r="J10" s="11"/>
      <c r="K10" s="11"/>
      <c r="L10" s="11"/>
      <c r="M10" s="11"/>
      <c r="N10" s="10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</row>
    <row r="11" spans="1:31" x14ac:dyDescent="0.25">
      <c r="A11" s="175" t="s">
        <v>60</v>
      </c>
      <c r="B11" s="176"/>
      <c r="C11" s="176"/>
      <c r="D11" s="176"/>
      <c r="E11" s="176"/>
      <c r="F11" s="149"/>
      <c r="G11" s="178">
        <f>(C4-E6)/(C6*60)</f>
        <v>2.2916666666666667E-3</v>
      </c>
      <c r="H11" s="178"/>
      <c r="I11" s="11"/>
      <c r="J11" s="11"/>
      <c r="K11" s="11"/>
      <c r="L11" s="11"/>
      <c r="M11" s="11"/>
      <c r="N11" s="10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</row>
    <row r="12" spans="1:31" x14ac:dyDescent="0.25">
      <c r="A12" s="175" t="s">
        <v>8</v>
      </c>
      <c r="B12" s="176"/>
      <c r="C12" s="176"/>
      <c r="D12" s="176"/>
      <c r="E12" s="176"/>
      <c r="F12" s="149"/>
      <c r="G12" s="178">
        <f>((C6*60)-I1)*G11</f>
        <v>3.0708333333333333</v>
      </c>
      <c r="H12" s="178"/>
      <c r="I12" s="11"/>
      <c r="J12" s="11"/>
      <c r="K12" s="11"/>
      <c r="L12" s="11"/>
      <c r="M12" s="11"/>
      <c r="N12" s="10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</row>
    <row r="13" spans="1:31" x14ac:dyDescent="0.25">
      <c r="A13" s="8"/>
      <c r="B13" s="97"/>
      <c r="C13" s="11"/>
      <c r="D13" s="11"/>
      <c r="E13" s="11"/>
      <c r="F13" s="97"/>
      <c r="G13" s="11"/>
      <c r="H13" s="11"/>
      <c r="I13" s="11"/>
      <c r="J13" s="11"/>
      <c r="K13" s="11"/>
      <c r="L13" s="11"/>
      <c r="M13" s="11"/>
      <c r="N13" s="10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</row>
    <row r="14" spans="1:31" x14ac:dyDescent="0.25">
      <c r="A14" s="71" t="s">
        <v>78</v>
      </c>
      <c r="B14" s="72"/>
      <c r="C14" s="72"/>
      <c r="D14" s="72"/>
      <c r="E14" s="72"/>
      <c r="F14" s="72"/>
      <c r="G14" s="70"/>
      <c r="H14" s="70"/>
      <c r="I14" s="70"/>
      <c r="J14" s="11"/>
      <c r="K14" s="11"/>
      <c r="L14" s="11"/>
      <c r="M14" s="11"/>
      <c r="N14" s="10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</row>
    <row r="15" spans="1:31" x14ac:dyDescent="0.25">
      <c r="A15" s="8"/>
      <c r="B15" s="97"/>
      <c r="C15" s="11"/>
      <c r="D15" s="11"/>
      <c r="E15" s="11"/>
      <c r="F15" s="97"/>
      <c r="G15" s="11"/>
      <c r="H15" s="69" t="str">
        <f>IF(VLOOKUP(I1,Druck75,3)&lt;G12,IF(VLOOKUP(I1,Druck75,4)&lt;G12,IF(VLOOKUP(I1,Druck75,5)&lt;G12,IF(VLOOKUP(I1,Druck75,6)&lt;G12,IF(VLOOKUP(I1,Druck75,7)&lt;G12,IF(VLOOKUP(I1,Druck75,8)&lt;G12,IF(VLOOKUP(I1,Druck75,9)&lt;G12,IF(VLOOKUP(I1,Druck75,10)&lt;G12,IF(VLOOKUP(I1,Druck75,11)&lt;G12,IF(VLOOKUP(I1,Druck75,12)&lt;G12,IF(VLOOKUP(I1,Druck75,13)&lt;G12,"&gt;1000","1000"),"900"),"800"),"700"),"600"),"500"),"400"),"300"),"200"),"100"),"20")</f>
        <v>300</v>
      </c>
      <c r="I15" s="70" t="s">
        <v>15</v>
      </c>
      <c r="J15" s="11"/>
      <c r="K15" s="11"/>
      <c r="L15" s="11"/>
      <c r="M15" s="11"/>
      <c r="N15" s="10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</row>
    <row r="16" spans="1:31" x14ac:dyDescent="0.25">
      <c r="A16" s="8"/>
      <c r="B16" s="97"/>
      <c r="C16" s="11"/>
      <c r="D16" s="11"/>
      <c r="E16" s="11"/>
      <c r="F16" s="97"/>
      <c r="G16" s="11"/>
      <c r="H16" s="11"/>
      <c r="I16" s="11"/>
      <c r="J16" s="11"/>
      <c r="K16" s="11"/>
      <c r="L16" s="11"/>
      <c r="M16" s="11"/>
      <c r="N16" s="10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</row>
    <row r="17" spans="1:31" x14ac:dyDescent="0.25">
      <c r="A17" s="12"/>
      <c r="B17" s="13"/>
      <c r="C17" s="13"/>
      <c r="D17" s="13"/>
      <c r="E17" s="13"/>
      <c r="F17" s="13"/>
      <c r="G17" s="13"/>
      <c r="H17" s="142"/>
      <c r="I17" s="143"/>
      <c r="J17" s="143"/>
      <c r="K17" s="143"/>
      <c r="L17" s="143"/>
      <c r="M17" s="143"/>
      <c r="N17" s="14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</row>
    <row r="18" spans="1:31" ht="14.45" customHeight="1" x14ac:dyDescent="0.25">
      <c r="A18" s="66"/>
      <c r="B18" s="67"/>
      <c r="C18" s="67"/>
      <c r="D18" s="67"/>
      <c r="E18" s="67"/>
      <c r="F18" s="67"/>
      <c r="G18" s="67"/>
      <c r="H18" s="145"/>
      <c r="I18" s="172" t="s">
        <v>98</v>
      </c>
      <c r="J18" s="198"/>
      <c r="K18" s="44"/>
      <c r="L18" s="196" t="s">
        <v>97</v>
      </c>
      <c r="M18" s="196"/>
      <c r="N18" s="197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</row>
    <row r="19" spans="1:31" ht="14.45" customHeight="1" x14ac:dyDescent="0.25">
      <c r="A19" s="8"/>
      <c r="B19" s="97"/>
      <c r="C19" s="11"/>
      <c r="D19" s="11"/>
      <c r="E19" s="11"/>
      <c r="F19" s="97"/>
      <c r="G19" s="11"/>
      <c r="H19" s="145"/>
      <c r="I19" s="198"/>
      <c r="J19" s="198"/>
      <c r="K19" s="44"/>
      <c r="L19" s="196"/>
      <c r="M19" s="196"/>
      <c r="N19" s="197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</row>
    <row r="20" spans="1:31" x14ac:dyDescent="0.25">
      <c r="A20" s="8"/>
      <c r="B20" s="97"/>
      <c r="C20" s="11"/>
      <c r="D20" s="11"/>
      <c r="E20" s="11"/>
      <c r="F20" s="97"/>
      <c r="G20" s="11"/>
      <c r="H20" s="146"/>
      <c r="I20" s="62"/>
      <c r="J20" s="62"/>
      <c r="K20" s="62"/>
      <c r="L20" s="62"/>
      <c r="M20" s="62"/>
      <c r="N20" s="147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</row>
    <row r="21" spans="1:31" x14ac:dyDescent="0.25">
      <c r="A21" s="8"/>
      <c r="B21" s="97"/>
      <c r="C21" s="11"/>
      <c r="D21" s="11"/>
      <c r="E21" s="11"/>
      <c r="F21" s="97"/>
      <c r="G21" s="11"/>
      <c r="H21" s="11"/>
      <c r="I21" s="11"/>
      <c r="J21" s="11"/>
      <c r="K21" s="11"/>
      <c r="L21" s="11"/>
      <c r="M21" s="11"/>
      <c r="N21" s="10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</row>
    <row r="22" spans="1:31" x14ac:dyDescent="0.25">
      <c r="A22" s="8"/>
      <c r="B22" s="97"/>
      <c r="C22" s="11"/>
      <c r="D22" s="11"/>
      <c r="E22" s="11"/>
      <c r="F22" s="97"/>
      <c r="G22" s="11"/>
      <c r="H22" s="11"/>
      <c r="I22" s="11"/>
      <c r="J22" s="11"/>
      <c r="K22" s="11"/>
      <c r="L22" s="11"/>
      <c r="M22" s="11"/>
      <c r="N22" s="10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</row>
    <row r="23" spans="1:31" x14ac:dyDescent="0.25">
      <c r="A23" s="8"/>
      <c r="B23" s="97"/>
      <c r="C23" s="11"/>
      <c r="D23" s="11"/>
      <c r="E23" s="11"/>
      <c r="F23" s="97"/>
      <c r="G23" s="11"/>
      <c r="H23" s="11"/>
      <c r="I23" s="11"/>
      <c r="J23" s="11"/>
      <c r="K23" s="11"/>
      <c r="L23" s="11"/>
      <c r="M23" s="11"/>
      <c r="N23" s="10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</row>
    <row r="24" spans="1:31" x14ac:dyDescent="0.25">
      <c r="A24" s="73" t="s">
        <v>7</v>
      </c>
      <c r="B24" s="190">
        <v>10</v>
      </c>
      <c r="C24" s="191"/>
      <c r="D24" s="192"/>
      <c r="E24" s="11" t="s">
        <v>14</v>
      </c>
      <c r="F24" s="97"/>
      <c r="G24" s="11"/>
      <c r="H24" s="11"/>
      <c r="I24" s="11"/>
      <c r="J24" s="11"/>
      <c r="K24" s="11"/>
      <c r="L24" s="11"/>
      <c r="M24" s="11"/>
      <c r="N24" s="10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</row>
    <row r="25" spans="1:31" x14ac:dyDescent="0.25">
      <c r="A25" s="73" t="s">
        <v>49</v>
      </c>
      <c r="B25" s="190">
        <v>3</v>
      </c>
      <c r="C25" s="191"/>
      <c r="D25" s="192"/>
      <c r="E25" s="11" t="s">
        <v>14</v>
      </c>
      <c r="F25" s="97"/>
      <c r="G25" s="11"/>
      <c r="H25" s="11"/>
      <c r="I25" s="11"/>
      <c r="J25" s="11"/>
      <c r="K25" s="11"/>
      <c r="L25" s="11"/>
      <c r="M25" s="11"/>
      <c r="N25" s="10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</row>
    <row r="26" spans="1:31" x14ac:dyDescent="0.25">
      <c r="A26" s="73" t="s">
        <v>61</v>
      </c>
      <c r="B26" s="190">
        <v>100</v>
      </c>
      <c r="C26" s="191"/>
      <c r="D26" s="192"/>
      <c r="E26" s="11" t="s">
        <v>11</v>
      </c>
      <c r="F26" s="97"/>
      <c r="G26" s="11"/>
      <c r="H26" s="11"/>
      <c r="I26" s="11"/>
      <c r="J26" s="11"/>
      <c r="K26" s="11"/>
      <c r="L26" s="11"/>
      <c r="M26" s="11"/>
      <c r="N26" s="10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</row>
    <row r="27" spans="1:31" x14ac:dyDescent="0.25">
      <c r="A27" s="8"/>
      <c r="B27" s="97"/>
      <c r="C27" s="11"/>
      <c r="D27" s="11"/>
      <c r="E27" s="11"/>
      <c r="F27" s="97"/>
      <c r="G27" s="11"/>
      <c r="H27" s="11"/>
      <c r="I27" s="11"/>
      <c r="J27" s="11"/>
      <c r="K27" s="11"/>
      <c r="L27" s="11"/>
      <c r="M27" s="11"/>
      <c r="N27" s="10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</row>
    <row r="28" spans="1:31" x14ac:dyDescent="0.25">
      <c r="A28" s="179">
        <f>B24*B25*B26</f>
        <v>3000</v>
      </c>
      <c r="B28" s="180"/>
      <c r="C28" s="180"/>
      <c r="D28" s="181"/>
      <c r="E28" s="11" t="s">
        <v>69</v>
      </c>
      <c r="F28" s="97"/>
      <c r="G28" s="11"/>
      <c r="H28" s="11"/>
      <c r="I28" s="11"/>
      <c r="J28" s="11"/>
      <c r="K28" s="11"/>
      <c r="L28" s="11"/>
      <c r="M28" s="11"/>
      <c r="N28" s="10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</row>
    <row r="29" spans="1:31" x14ac:dyDescent="0.25">
      <c r="A29" s="8"/>
      <c r="B29" s="97"/>
      <c r="C29" s="11"/>
      <c r="D29" s="11"/>
      <c r="E29" s="11"/>
      <c r="F29" s="97"/>
      <c r="G29" s="11"/>
      <c r="H29" s="11"/>
      <c r="I29" s="11"/>
      <c r="J29" s="11"/>
      <c r="K29" s="11"/>
      <c r="L29" s="11"/>
      <c r="M29" s="11"/>
      <c r="N29" s="10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</row>
    <row r="30" spans="1:31" x14ac:dyDescent="0.25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2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</row>
    <row r="31" spans="1:31" ht="13.35" customHeight="1" x14ac:dyDescent="0.25">
      <c r="A31" s="75" t="s">
        <v>27</v>
      </c>
      <c r="B31" s="152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</row>
    <row r="32" spans="1:31" ht="6.95" customHeight="1" x14ac:dyDescent="0.25">
      <c r="A32" s="8"/>
      <c r="B32" s="97"/>
      <c r="C32" s="155"/>
      <c r="D32" s="156"/>
      <c r="E32" s="156"/>
      <c r="F32" s="157"/>
      <c r="G32" s="43"/>
      <c r="H32" s="11"/>
      <c r="I32" s="11"/>
      <c r="J32" s="11"/>
      <c r="K32" s="11"/>
      <c r="L32" s="11"/>
      <c r="M32" s="11"/>
      <c r="N32" s="10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</row>
    <row r="33" spans="1:31" ht="14.45" customHeight="1" x14ac:dyDescent="0.25">
      <c r="A33" s="8"/>
      <c r="B33" s="153"/>
      <c r="C33" s="182">
        <v>7.5</v>
      </c>
      <c r="D33" s="183"/>
      <c r="E33" s="183"/>
      <c r="F33" s="183"/>
      <c r="G33" s="157"/>
      <c r="H33" s="11"/>
      <c r="I33" s="11"/>
      <c r="J33" s="11"/>
      <c r="K33" s="11"/>
      <c r="L33" s="11"/>
      <c r="M33" s="11"/>
      <c r="N33" s="10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</row>
    <row r="34" spans="1:31" ht="6.95" customHeight="1" x14ac:dyDescent="0.25">
      <c r="A34" s="8"/>
      <c r="B34" s="12"/>
      <c r="C34" s="184"/>
      <c r="D34" s="184"/>
      <c r="E34" s="184"/>
      <c r="F34" s="184"/>
      <c r="G34" s="160"/>
      <c r="H34" s="11"/>
      <c r="I34" s="11"/>
      <c r="J34" s="11"/>
      <c r="K34" s="11"/>
      <c r="L34" s="11"/>
      <c r="M34" s="11"/>
      <c r="N34" s="10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</row>
    <row r="35" spans="1:31" ht="6.95" customHeight="1" x14ac:dyDescent="0.25">
      <c r="A35" s="8"/>
      <c r="B35" s="8"/>
      <c r="C35" s="182">
        <v>20</v>
      </c>
      <c r="D35" s="189"/>
      <c r="E35" s="193">
        <v>5.5</v>
      </c>
      <c r="F35" s="194"/>
      <c r="G35" s="158"/>
      <c r="H35" s="11"/>
      <c r="I35" s="11"/>
      <c r="J35" s="11"/>
      <c r="K35" s="11"/>
      <c r="L35" s="11"/>
      <c r="M35" s="11"/>
      <c r="N35" s="10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</row>
    <row r="36" spans="1:31" s="148" customFormat="1" ht="14.45" customHeight="1" x14ac:dyDescent="0.25">
      <c r="A36" s="8"/>
      <c r="B36" s="154"/>
      <c r="C36" s="189"/>
      <c r="D36" s="189"/>
      <c r="E36" s="195"/>
      <c r="F36" s="183"/>
      <c r="G36" s="155"/>
      <c r="H36" s="97"/>
      <c r="I36" s="97"/>
      <c r="J36" s="97"/>
      <c r="K36" s="97"/>
      <c r="L36" s="97"/>
      <c r="M36" s="97"/>
      <c r="N36" s="10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</row>
    <row r="37" spans="1:31" s="148" customFormat="1" ht="6.95" customHeight="1" x14ac:dyDescent="0.25">
      <c r="A37" s="8"/>
      <c r="B37" s="97"/>
      <c r="C37" s="157"/>
      <c r="D37" s="159"/>
      <c r="E37" s="161"/>
      <c r="F37" s="155"/>
      <c r="G37" s="43"/>
      <c r="H37" s="97"/>
      <c r="I37" s="97"/>
      <c r="J37" s="97"/>
      <c r="K37" s="97"/>
      <c r="L37" s="97"/>
      <c r="M37" s="97"/>
      <c r="N37" s="10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</row>
    <row r="38" spans="1:31" x14ac:dyDescent="0.25">
      <c r="A38" s="8"/>
      <c r="B38" s="97"/>
      <c r="C38" s="11"/>
      <c r="D38" s="11"/>
      <c r="E38" s="11"/>
      <c r="F38" s="97"/>
      <c r="G38" s="11"/>
      <c r="H38" s="11"/>
      <c r="I38" s="11"/>
      <c r="J38" s="11"/>
      <c r="K38" s="11"/>
      <c r="L38" s="11"/>
      <c r="M38" s="11"/>
      <c r="N38" s="10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</row>
    <row r="39" spans="1:31" x14ac:dyDescent="0.25">
      <c r="A39" s="175" t="s">
        <v>4</v>
      </c>
      <c r="B39" s="176"/>
      <c r="C39" s="176"/>
      <c r="D39" s="176"/>
      <c r="E39" s="176"/>
      <c r="F39" s="149"/>
      <c r="G39" s="178">
        <f>C35*60</f>
        <v>1200</v>
      </c>
      <c r="H39" s="178"/>
      <c r="I39" s="11"/>
      <c r="J39" s="11"/>
      <c r="K39" s="11"/>
      <c r="L39" s="11"/>
      <c r="M39" s="11"/>
      <c r="N39" s="10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</row>
    <row r="40" spans="1:31" x14ac:dyDescent="0.25">
      <c r="A40" s="175" t="s">
        <v>60</v>
      </c>
      <c r="B40" s="176"/>
      <c r="C40" s="176"/>
      <c r="D40" s="176"/>
      <c r="E40" s="176"/>
      <c r="F40" s="149"/>
      <c r="G40" s="178"/>
      <c r="H40" s="178"/>
      <c r="I40" s="11"/>
      <c r="J40" s="11"/>
      <c r="K40" s="11"/>
      <c r="L40" s="11"/>
      <c r="M40" s="11"/>
      <c r="N40" s="10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</row>
    <row r="41" spans="1:31" x14ac:dyDescent="0.25">
      <c r="A41" s="175" t="s">
        <v>8</v>
      </c>
      <c r="B41" s="176"/>
      <c r="C41" s="176"/>
      <c r="D41" s="176"/>
      <c r="E41" s="176"/>
      <c r="F41" s="149"/>
      <c r="G41" s="177">
        <f>E35-2</f>
        <v>3.5</v>
      </c>
      <c r="H41" s="178"/>
      <c r="I41" s="11"/>
      <c r="J41" s="11"/>
      <c r="K41" s="11"/>
      <c r="L41" s="11"/>
      <c r="M41" s="11"/>
      <c r="N41" s="10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</row>
    <row r="42" spans="1:31" x14ac:dyDescent="0.25">
      <c r="A42" s="8"/>
      <c r="B42" s="97"/>
      <c r="C42" s="11"/>
      <c r="D42" s="11"/>
      <c r="E42" s="11"/>
      <c r="F42" s="97"/>
      <c r="G42" s="11"/>
      <c r="H42" s="11"/>
      <c r="I42" s="11"/>
      <c r="J42" s="11"/>
      <c r="K42" s="11"/>
      <c r="L42" s="11"/>
      <c r="M42" s="11"/>
      <c r="N42" s="10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</row>
    <row r="43" spans="1:31" x14ac:dyDescent="0.25">
      <c r="A43" s="71" t="s">
        <v>78</v>
      </c>
      <c r="B43" s="72"/>
      <c r="C43" s="72"/>
      <c r="D43" s="72"/>
      <c r="E43" s="72"/>
      <c r="F43" s="72"/>
      <c r="G43" s="70"/>
      <c r="H43" s="70"/>
      <c r="I43" s="70"/>
      <c r="J43" s="11"/>
      <c r="K43" s="11"/>
      <c r="L43" s="11"/>
      <c r="M43" s="11"/>
      <c r="N43" s="10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</row>
    <row r="44" spans="1:31" x14ac:dyDescent="0.25">
      <c r="A44" s="8"/>
      <c r="B44" s="97"/>
      <c r="C44" s="11"/>
      <c r="D44" s="11"/>
      <c r="E44" s="11"/>
      <c r="F44" s="97"/>
      <c r="G44" s="11"/>
      <c r="H44" s="69" t="str">
        <f>IF(VLOOKUP(I1,Druck75,3)&lt;G41,IF(VLOOKUP(I1,Druck75,4)&lt;G41,IF(VLOOKUP(I1,Druck75,5)&lt;G41,IF(VLOOKUP(I1,Druck75,6)&lt;G41,IF(VLOOKUP(I1,Druck75,7)&lt;G41,IF(VLOOKUP(I1,Druck75,8)&lt;G41,IF(VLOOKUP(I1,Druck75,9)&lt;G41,IF(VLOOKUP(I1,Druck75,10)&lt;G41,IF(VLOOKUP(I1,Druck75,11)&lt;G41,IF(VLOOKUP(I1,Druck75,12)&lt;G41,IF(VLOOKUP(I1,Druck75,13)&lt;G41,"&gt;1000","1000"),"900"),"800"),"700"),"600"),"500"),"400"),"300"),"200"),"100"),"20")</f>
        <v>300</v>
      </c>
      <c r="I44" s="70" t="s">
        <v>15</v>
      </c>
      <c r="J44" s="11"/>
      <c r="K44" s="11"/>
      <c r="L44" s="11"/>
      <c r="M44" s="11"/>
      <c r="N44" s="10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</row>
    <row r="45" spans="1:31" x14ac:dyDescent="0.25">
      <c r="A45" s="8"/>
      <c r="B45" s="97"/>
      <c r="C45" s="11"/>
      <c r="D45" s="11"/>
      <c r="E45" s="11"/>
      <c r="F45" s="97"/>
      <c r="G45" s="11"/>
      <c r="H45" s="11"/>
      <c r="I45" s="11"/>
      <c r="J45" s="11"/>
      <c r="K45" s="11"/>
      <c r="L45" s="11"/>
      <c r="M45" s="11"/>
      <c r="N45" s="10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</row>
    <row r="46" spans="1:31" x14ac:dyDescent="0.25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42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</row>
    <row r="47" spans="1:31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</row>
    <row r="48" spans="1:31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</row>
    <row r="49" spans="1:31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</row>
    <row r="50" spans="1:31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</row>
    <row r="51" spans="1:31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</row>
    <row r="52" spans="1:31" x14ac:dyDescent="0.2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</row>
    <row r="53" spans="1:31" x14ac:dyDescent="0.2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</row>
    <row r="54" spans="1:31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</row>
    <row r="55" spans="1:31" x14ac:dyDescent="0.2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</row>
    <row r="56" spans="1:31" x14ac:dyDescent="0.2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</row>
    <row r="57" spans="1:31" x14ac:dyDescent="0.2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</row>
    <row r="58" spans="1:31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</row>
    <row r="59" spans="1:31" x14ac:dyDescent="0.2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</row>
  </sheetData>
  <sheetProtection password="E7A3" sheet="1" objects="1" scenarios="1"/>
  <mergeCells count="24">
    <mergeCell ref="B26:D26"/>
    <mergeCell ref="C35:D36"/>
    <mergeCell ref="E35:F36"/>
    <mergeCell ref="C33:F34"/>
    <mergeCell ref="L18:N19"/>
    <mergeCell ref="I18:J19"/>
    <mergeCell ref="C4:F5"/>
    <mergeCell ref="E6:F7"/>
    <mergeCell ref="C6:D7"/>
    <mergeCell ref="B24:D24"/>
    <mergeCell ref="B25:D25"/>
    <mergeCell ref="G11:H11"/>
    <mergeCell ref="A11:E11"/>
    <mergeCell ref="A12:E12"/>
    <mergeCell ref="G12:H12"/>
    <mergeCell ref="A10:E10"/>
    <mergeCell ref="G10:H10"/>
    <mergeCell ref="A41:E41"/>
    <mergeCell ref="G41:H41"/>
    <mergeCell ref="A28:D28"/>
    <mergeCell ref="A39:E39"/>
    <mergeCell ref="G39:H39"/>
    <mergeCell ref="A40:E40"/>
    <mergeCell ref="G40:H40"/>
  </mergeCells>
  <conditionalFormatting sqref="G10:H10">
    <cfRule type="cellIs" dxfId="15" priority="4" operator="lessThan">
      <formula>$I$1</formula>
    </cfRule>
  </conditionalFormatting>
  <conditionalFormatting sqref="A28:D28">
    <cfRule type="cellIs" dxfId="14" priority="2" operator="lessThan">
      <formula>$I$1</formula>
    </cfRule>
  </conditionalFormatting>
  <conditionalFormatting sqref="G39:H39">
    <cfRule type="cellIs" dxfId="13" priority="1" operator="lessThan">
      <formula>$I$1</formula>
    </cfRule>
  </conditionalFormatting>
  <conditionalFormatting sqref="I1">
    <cfRule type="cellIs" dxfId="12" priority="41" operator="greaterThan">
      <formula>$C$6*60</formula>
    </cfRule>
  </conditionalFormatting>
  <hyperlinks>
    <hyperlink ref="I18:J19" location="'Druckbedarf 1 Stufe'!A1" display="Zurück zu einstufiger Wassertransport"/>
    <hyperlink ref="L18:N19" location="'Druckbedarf 2 Stufen'!A1" display="Zurück zu zweistufiger Wassertranspoert"/>
  </hyperlinks>
  <pageMargins left="0.69999998807907104" right="0.69999998807907104" top="0.78736108541488647" bottom="0.78736108541488647" header="0.30000001192092896" footer="0.30000001192092896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 enableFormatConditionsCalculation="0">
    <tabColor theme="9" tint="0.79998168889431442"/>
  </sheetPr>
  <dimension ref="A1:M36"/>
  <sheetViews>
    <sheetView workbookViewId="0">
      <selection sqref="A1:M1"/>
    </sheetView>
  </sheetViews>
  <sheetFormatPr baseColWidth="10" defaultColWidth="11" defaultRowHeight="15" x14ac:dyDescent="0.25"/>
  <cols>
    <col min="1" max="12" width="7.28515625" customWidth="1"/>
    <col min="13" max="13" width="6.7109375" customWidth="1"/>
  </cols>
  <sheetData>
    <row r="1" spans="1:13" x14ac:dyDescent="0.25">
      <c r="A1" s="199" t="s">
        <v>71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1" t="s">
        <v>19</v>
      </c>
      <c r="B2" s="202" t="s">
        <v>18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4"/>
    </row>
    <row r="3" spans="1:13" x14ac:dyDescent="0.25">
      <c r="A3" s="15" t="s">
        <v>85</v>
      </c>
      <c r="B3" s="16">
        <v>4</v>
      </c>
      <c r="C3" s="16">
        <v>6</v>
      </c>
      <c r="D3" s="16">
        <v>8</v>
      </c>
      <c r="E3" s="16">
        <v>10</v>
      </c>
      <c r="F3" s="16">
        <v>12</v>
      </c>
      <c r="G3" s="16">
        <v>14</v>
      </c>
      <c r="H3" s="16">
        <v>16</v>
      </c>
      <c r="I3" s="16">
        <v>20</v>
      </c>
      <c r="J3" s="16">
        <v>25</v>
      </c>
      <c r="K3" s="16">
        <v>30</v>
      </c>
      <c r="L3" s="16">
        <v>40</v>
      </c>
      <c r="M3" s="16">
        <v>50</v>
      </c>
    </row>
    <row r="4" spans="1:13" x14ac:dyDescent="0.25">
      <c r="A4" s="17">
        <v>1.5</v>
      </c>
      <c r="B4" s="18">
        <v>12.5</v>
      </c>
      <c r="C4" s="18">
        <v>28</v>
      </c>
      <c r="D4" s="18">
        <v>50</v>
      </c>
      <c r="E4" s="18">
        <v>78</v>
      </c>
      <c r="F4" s="18">
        <v>112</v>
      </c>
      <c r="G4" s="18">
        <v>153</v>
      </c>
      <c r="H4" s="18">
        <v>200</v>
      </c>
      <c r="I4" s="18">
        <v>313</v>
      </c>
      <c r="J4" s="18">
        <v>488</v>
      </c>
      <c r="K4" s="18">
        <v>700</v>
      </c>
      <c r="L4" s="18">
        <v>1250</v>
      </c>
      <c r="M4" s="18">
        <v>1950</v>
      </c>
    </row>
    <row r="5" spans="1:13" x14ac:dyDescent="0.25">
      <c r="A5" s="17">
        <v>2</v>
      </c>
      <c r="B5" s="18">
        <v>14.5</v>
      </c>
      <c r="C5" s="18">
        <v>32.5</v>
      </c>
      <c r="D5" s="18">
        <v>58</v>
      </c>
      <c r="E5" s="18">
        <v>90</v>
      </c>
      <c r="F5" s="18">
        <v>130</v>
      </c>
      <c r="G5" s="18">
        <v>177</v>
      </c>
      <c r="H5" s="18">
        <v>231</v>
      </c>
      <c r="I5" s="18">
        <v>361</v>
      </c>
      <c r="J5" s="18">
        <v>565</v>
      </c>
      <c r="K5" s="18">
        <v>813</v>
      </c>
      <c r="L5" s="18">
        <v>1435</v>
      </c>
      <c r="M5" s="18">
        <v>2250</v>
      </c>
    </row>
    <row r="6" spans="1:13" x14ac:dyDescent="0.25">
      <c r="A6" s="17">
        <v>2.5</v>
      </c>
      <c r="B6" s="18">
        <v>16</v>
      </c>
      <c r="C6" s="18">
        <v>36.5</v>
      </c>
      <c r="D6" s="18">
        <v>65</v>
      </c>
      <c r="E6" s="18">
        <v>101</v>
      </c>
      <c r="F6" s="18">
        <v>145</v>
      </c>
      <c r="G6" s="18">
        <v>198</v>
      </c>
      <c r="H6" s="18">
        <v>258</v>
      </c>
      <c r="I6" s="18">
        <v>404</v>
      </c>
      <c r="J6" s="18">
        <v>631</v>
      </c>
      <c r="K6" s="18">
        <v>909</v>
      </c>
      <c r="L6" s="18">
        <v>1610</v>
      </c>
      <c r="M6" s="18">
        <v>2516</v>
      </c>
    </row>
    <row r="7" spans="1:13" x14ac:dyDescent="0.25">
      <c r="A7" s="17">
        <v>3</v>
      </c>
      <c r="B7" s="18">
        <v>17.5</v>
      </c>
      <c r="C7" s="18">
        <v>40</v>
      </c>
      <c r="D7" s="18">
        <v>70</v>
      </c>
      <c r="E7" s="18">
        <v>110</v>
      </c>
      <c r="F7" s="18">
        <v>159</v>
      </c>
      <c r="G7" s="18">
        <v>217</v>
      </c>
      <c r="H7" s="18">
        <v>278</v>
      </c>
      <c r="I7" s="18">
        <v>442</v>
      </c>
      <c r="J7" s="18">
        <v>691</v>
      </c>
      <c r="K7" s="18">
        <v>995</v>
      </c>
      <c r="L7" s="18">
        <v>1765</v>
      </c>
      <c r="M7" s="18">
        <v>2768</v>
      </c>
    </row>
    <row r="8" spans="1:13" x14ac:dyDescent="0.25">
      <c r="A8" s="17">
        <v>3.5</v>
      </c>
      <c r="B8" s="18">
        <v>19</v>
      </c>
      <c r="C8" s="18">
        <v>43</v>
      </c>
      <c r="D8" s="18">
        <v>76</v>
      </c>
      <c r="E8" s="18">
        <v>119</v>
      </c>
      <c r="F8" s="18">
        <v>172</v>
      </c>
      <c r="G8" s="18">
        <v>234</v>
      </c>
      <c r="H8" s="18">
        <v>306</v>
      </c>
      <c r="I8" s="18">
        <v>478</v>
      </c>
      <c r="J8" s="18">
        <v>748</v>
      </c>
      <c r="K8" s="18">
        <v>1075</v>
      </c>
      <c r="L8" s="18">
        <v>1905</v>
      </c>
      <c r="M8" s="18">
        <v>3000</v>
      </c>
    </row>
    <row r="9" spans="1:13" x14ac:dyDescent="0.25">
      <c r="A9" s="17">
        <v>4</v>
      </c>
      <c r="B9" s="18">
        <v>20.5</v>
      </c>
      <c r="C9" s="18">
        <v>46</v>
      </c>
      <c r="D9" s="18">
        <v>82</v>
      </c>
      <c r="E9" s="18">
        <v>127</v>
      </c>
      <c r="F9" s="18">
        <v>184</v>
      </c>
      <c r="G9" s="18">
        <v>250</v>
      </c>
      <c r="H9" s="18">
        <v>327</v>
      </c>
      <c r="I9" s="18">
        <v>511</v>
      </c>
      <c r="J9" s="18">
        <v>800</v>
      </c>
      <c r="K9" s="18">
        <v>1150</v>
      </c>
      <c r="L9" s="18">
        <v>2045</v>
      </c>
      <c r="M9" s="18">
        <v>3216</v>
      </c>
    </row>
    <row r="10" spans="1:13" x14ac:dyDescent="0.25">
      <c r="A10" s="17">
        <v>4.5</v>
      </c>
      <c r="B10" s="18">
        <v>22</v>
      </c>
      <c r="C10" s="18">
        <v>49</v>
      </c>
      <c r="D10" s="18">
        <v>87</v>
      </c>
      <c r="E10" s="18">
        <v>135</v>
      </c>
      <c r="F10" s="18">
        <v>195</v>
      </c>
      <c r="G10" s="18">
        <v>266</v>
      </c>
      <c r="H10" s="18">
        <v>347</v>
      </c>
      <c r="I10" s="18">
        <v>542</v>
      </c>
      <c r="J10" s="18">
        <v>848</v>
      </c>
      <c r="K10" s="18">
        <v>1220</v>
      </c>
      <c r="L10" s="18">
        <v>2170</v>
      </c>
      <c r="M10" s="18">
        <v>3416</v>
      </c>
    </row>
    <row r="11" spans="1:13" x14ac:dyDescent="0.25">
      <c r="A11" s="17">
        <v>5</v>
      </c>
      <c r="B11" s="18">
        <v>23</v>
      </c>
      <c r="C11" s="18">
        <v>51.5</v>
      </c>
      <c r="D11" s="18">
        <v>91</v>
      </c>
      <c r="E11" s="18">
        <v>143</v>
      </c>
      <c r="F11" s="18">
        <v>206</v>
      </c>
      <c r="G11" s="18">
        <v>280</v>
      </c>
      <c r="H11" s="18">
        <v>360</v>
      </c>
      <c r="I11" s="18">
        <v>572</v>
      </c>
      <c r="J11" s="18">
        <v>894</v>
      </c>
      <c r="K11" s="18">
        <v>1285</v>
      </c>
      <c r="L11" s="18">
        <v>2280</v>
      </c>
      <c r="M11" s="18">
        <v>3600</v>
      </c>
    </row>
    <row r="12" spans="1:13" x14ac:dyDescent="0.25">
      <c r="A12" s="17">
        <v>5.5</v>
      </c>
      <c r="B12" s="18">
        <v>24</v>
      </c>
      <c r="C12" s="18">
        <v>54</v>
      </c>
      <c r="D12" s="18">
        <v>96</v>
      </c>
      <c r="E12" s="18">
        <v>150</v>
      </c>
      <c r="F12" s="18">
        <v>216</v>
      </c>
      <c r="G12" s="18">
        <v>294</v>
      </c>
      <c r="H12" s="18">
        <v>384</v>
      </c>
      <c r="I12" s="18">
        <v>600</v>
      </c>
      <c r="J12" s="18">
        <v>937</v>
      </c>
      <c r="K12" s="18">
        <v>1350</v>
      </c>
      <c r="L12" s="18">
        <v>2400</v>
      </c>
      <c r="M12" s="18">
        <v>3768</v>
      </c>
    </row>
    <row r="13" spans="1:13" x14ac:dyDescent="0.25">
      <c r="A13" s="17">
        <v>6</v>
      </c>
      <c r="B13" s="18">
        <v>25</v>
      </c>
      <c r="C13" s="18">
        <v>56.5</v>
      </c>
      <c r="D13" s="18">
        <v>100</v>
      </c>
      <c r="E13" s="18">
        <v>156</v>
      </c>
      <c r="F13" s="18">
        <v>226</v>
      </c>
      <c r="G13" s="18">
        <v>307</v>
      </c>
      <c r="H13" s="18">
        <v>402</v>
      </c>
      <c r="I13" s="18">
        <v>627</v>
      </c>
      <c r="J13" s="18">
        <v>980</v>
      </c>
      <c r="K13" s="18">
        <v>1410</v>
      </c>
      <c r="L13" s="18">
        <v>2500</v>
      </c>
      <c r="M13" s="18">
        <v>3933</v>
      </c>
    </row>
    <row r="14" spans="1:13" x14ac:dyDescent="0.25">
      <c r="A14" s="17">
        <v>6.5</v>
      </c>
      <c r="B14" s="18">
        <v>26</v>
      </c>
      <c r="C14" s="18">
        <v>59</v>
      </c>
      <c r="D14" s="18">
        <v>104</v>
      </c>
      <c r="E14" s="18">
        <v>163</v>
      </c>
      <c r="F14" s="18">
        <v>235</v>
      </c>
      <c r="G14" s="18">
        <v>320</v>
      </c>
      <c r="H14" s="18">
        <v>417</v>
      </c>
      <c r="I14" s="18">
        <v>652</v>
      </c>
      <c r="J14" s="18">
        <v>1020</v>
      </c>
      <c r="K14" s="18">
        <v>1468</v>
      </c>
      <c r="L14" s="18">
        <v>2610</v>
      </c>
      <c r="M14" s="18">
        <v>4100</v>
      </c>
    </row>
    <row r="15" spans="1:13" x14ac:dyDescent="0.25">
      <c r="A15" s="17">
        <v>7</v>
      </c>
      <c r="B15" s="18">
        <v>27</v>
      </c>
      <c r="C15" s="18">
        <v>61</v>
      </c>
      <c r="D15" s="18">
        <v>108</v>
      </c>
      <c r="E15" s="18">
        <v>169</v>
      </c>
      <c r="F15" s="18">
        <v>244</v>
      </c>
      <c r="G15" s="18">
        <v>332</v>
      </c>
      <c r="H15" s="18">
        <v>434</v>
      </c>
      <c r="I15" s="18">
        <v>677</v>
      </c>
      <c r="J15" s="18">
        <v>1056</v>
      </c>
      <c r="K15" s="18">
        <v>1520</v>
      </c>
      <c r="L15" s="18">
        <v>2700</v>
      </c>
      <c r="M15" s="18">
        <v>4250</v>
      </c>
    </row>
    <row r="16" spans="1:13" x14ac:dyDescent="0.25">
      <c r="A16" s="17">
        <v>7.5</v>
      </c>
      <c r="B16" s="18">
        <v>28</v>
      </c>
      <c r="C16" s="18">
        <v>63.5</v>
      </c>
      <c r="D16" s="18">
        <v>112</v>
      </c>
      <c r="E16" s="18">
        <v>175</v>
      </c>
      <c r="F16" s="18">
        <v>252</v>
      </c>
      <c r="G16" s="18">
        <v>343</v>
      </c>
      <c r="H16" s="18">
        <v>448</v>
      </c>
      <c r="I16" s="18">
        <v>700</v>
      </c>
      <c r="J16" s="18">
        <v>1095</v>
      </c>
      <c r="K16" s="18">
        <v>1575</v>
      </c>
      <c r="L16" s="18">
        <v>2800</v>
      </c>
      <c r="M16" s="18">
        <v>4400</v>
      </c>
    </row>
    <row r="17" spans="1:13" x14ac:dyDescent="0.25">
      <c r="A17" s="17">
        <v>8</v>
      </c>
      <c r="B17" s="18">
        <v>29</v>
      </c>
      <c r="C17" s="18">
        <v>65.5</v>
      </c>
      <c r="D17" s="18">
        <v>116</v>
      </c>
      <c r="E17" s="18">
        <v>181</v>
      </c>
      <c r="F17" s="18">
        <v>262</v>
      </c>
      <c r="G17" s="18">
        <v>355</v>
      </c>
      <c r="H17" s="18">
        <v>464</v>
      </c>
      <c r="I17" s="18">
        <v>724</v>
      </c>
      <c r="J17" s="18">
        <v>1130</v>
      </c>
      <c r="K17" s="18">
        <v>1626</v>
      </c>
      <c r="L17" s="18">
        <v>2890</v>
      </c>
      <c r="M17" s="18">
        <v>4550</v>
      </c>
    </row>
    <row r="18" spans="1:13" x14ac:dyDescent="0.25">
      <c r="A18" s="17">
        <v>8.5</v>
      </c>
      <c r="B18" s="18">
        <v>30</v>
      </c>
      <c r="C18" s="18">
        <v>67</v>
      </c>
      <c r="D18" s="18">
        <v>119</v>
      </c>
      <c r="E18" s="18">
        <v>186</v>
      </c>
      <c r="F18" s="18">
        <v>268</v>
      </c>
      <c r="G18" s="18">
        <v>368</v>
      </c>
      <c r="H18" s="18">
        <v>477</v>
      </c>
      <c r="I18" s="18">
        <v>746</v>
      </c>
      <c r="J18" s="18">
        <v>1165</v>
      </c>
      <c r="K18" s="18">
        <v>1678</v>
      </c>
      <c r="L18" s="18">
        <v>2985</v>
      </c>
      <c r="M18" s="18">
        <v>4700</v>
      </c>
    </row>
    <row r="19" spans="1:13" x14ac:dyDescent="0.25">
      <c r="A19" s="17">
        <v>9</v>
      </c>
      <c r="B19" s="18">
        <v>30.5</v>
      </c>
      <c r="C19" s="18">
        <v>69</v>
      </c>
      <c r="D19" s="18">
        <v>123</v>
      </c>
      <c r="E19" s="18">
        <v>192</v>
      </c>
      <c r="F19" s="18">
        <v>277</v>
      </c>
      <c r="G19" s="18">
        <v>377</v>
      </c>
      <c r="H19" s="18">
        <v>492</v>
      </c>
      <c r="I19" s="18">
        <v>768</v>
      </c>
      <c r="J19" s="18">
        <v>1200</v>
      </c>
      <c r="K19" s="18">
        <v>1725</v>
      </c>
      <c r="L19" s="18">
        <v>3065</v>
      </c>
      <c r="M19" s="18">
        <v>4833</v>
      </c>
    </row>
    <row r="20" spans="1:13" x14ac:dyDescent="0.25">
      <c r="A20" s="17">
        <v>9.5</v>
      </c>
      <c r="B20" s="18">
        <v>31.5</v>
      </c>
      <c r="C20" s="18">
        <v>71</v>
      </c>
      <c r="D20" s="18">
        <v>126</v>
      </c>
      <c r="E20" s="18">
        <v>197</v>
      </c>
      <c r="F20" s="18">
        <v>284</v>
      </c>
      <c r="G20" s="18">
        <v>387</v>
      </c>
      <c r="H20" s="18">
        <v>505</v>
      </c>
      <c r="I20" s="18">
        <v>790</v>
      </c>
      <c r="J20" s="18">
        <v>1230</v>
      </c>
      <c r="K20" s="18">
        <v>1770</v>
      </c>
      <c r="L20" s="18">
        <v>3155</v>
      </c>
      <c r="M20" s="18">
        <v>4966</v>
      </c>
    </row>
    <row r="21" spans="1:13" x14ac:dyDescent="0.25">
      <c r="A21" s="17">
        <v>10</v>
      </c>
      <c r="B21" s="18">
        <v>32.5</v>
      </c>
      <c r="C21" s="18">
        <v>73</v>
      </c>
      <c r="D21" s="18">
        <v>129</v>
      </c>
      <c r="E21" s="18">
        <v>202</v>
      </c>
      <c r="F21" s="18">
        <v>291</v>
      </c>
      <c r="G21" s="18">
        <v>396</v>
      </c>
      <c r="H21" s="18">
        <v>517</v>
      </c>
      <c r="I21" s="18">
        <v>808</v>
      </c>
      <c r="J21" s="18">
        <v>1265</v>
      </c>
      <c r="K21" s="18">
        <v>1820</v>
      </c>
      <c r="L21" s="18">
        <v>3235</v>
      </c>
      <c r="M21" s="18">
        <v>5083</v>
      </c>
    </row>
    <row r="22" spans="1:13" x14ac:dyDescent="0.25">
      <c r="A22" s="17">
        <v>11</v>
      </c>
      <c r="B22" s="18">
        <v>34</v>
      </c>
      <c r="C22" s="18">
        <v>76</v>
      </c>
      <c r="D22" s="18">
        <v>135</v>
      </c>
      <c r="E22" s="18">
        <v>212</v>
      </c>
      <c r="F22" s="18">
        <v>305</v>
      </c>
      <c r="G22" s="18">
        <v>410</v>
      </c>
      <c r="H22" s="18">
        <v>544</v>
      </c>
      <c r="I22" s="18">
        <v>850</v>
      </c>
      <c r="J22" s="18">
        <v>1325</v>
      </c>
      <c r="K22" s="18">
        <v>1905</v>
      </c>
      <c r="L22" s="18">
        <v>3385</v>
      </c>
      <c r="M22" s="18"/>
    </row>
    <row r="23" spans="1:13" x14ac:dyDescent="0.25">
      <c r="A23" s="17">
        <v>12</v>
      </c>
      <c r="B23" s="18">
        <v>35.5</v>
      </c>
      <c r="C23" s="18">
        <v>80</v>
      </c>
      <c r="D23" s="18">
        <v>142</v>
      </c>
      <c r="E23" s="18">
        <v>221</v>
      </c>
      <c r="F23" s="18">
        <v>319</v>
      </c>
      <c r="G23" s="18">
        <v>434</v>
      </c>
      <c r="H23" s="18">
        <v>567</v>
      </c>
      <c r="I23" s="18">
        <v>885</v>
      </c>
      <c r="J23" s="18">
        <v>1382</v>
      </c>
      <c r="K23" s="18">
        <v>1990</v>
      </c>
      <c r="L23" s="18">
        <v>3530</v>
      </c>
      <c r="M23" s="18"/>
    </row>
    <row r="24" spans="1:13" x14ac:dyDescent="0.25">
      <c r="A24" s="17">
        <v>13</v>
      </c>
      <c r="B24" s="18">
        <v>37</v>
      </c>
      <c r="C24" s="18">
        <v>83</v>
      </c>
      <c r="D24" s="18">
        <v>148</v>
      </c>
      <c r="E24" s="18">
        <v>230</v>
      </c>
      <c r="F24" s="18">
        <v>332</v>
      </c>
      <c r="G24" s="18">
        <v>452</v>
      </c>
      <c r="H24" s="18">
        <v>590</v>
      </c>
      <c r="I24" s="18">
        <v>922</v>
      </c>
      <c r="J24" s="18">
        <v>1440</v>
      </c>
      <c r="K24" s="18">
        <v>2075</v>
      </c>
      <c r="L24" s="18">
        <v>3690</v>
      </c>
      <c r="M24" s="18"/>
    </row>
    <row r="25" spans="1:13" x14ac:dyDescent="0.25">
      <c r="A25" s="17">
        <v>14</v>
      </c>
      <c r="B25" s="18">
        <v>38</v>
      </c>
      <c r="C25" s="18">
        <v>86</v>
      </c>
      <c r="D25" s="18">
        <v>153</v>
      </c>
      <c r="E25" s="18">
        <v>239</v>
      </c>
      <c r="F25" s="18">
        <v>344</v>
      </c>
      <c r="G25" s="18">
        <v>468</v>
      </c>
      <c r="H25" s="18">
        <v>613</v>
      </c>
      <c r="I25" s="18">
        <v>957</v>
      </c>
      <c r="J25" s="18">
        <v>1495</v>
      </c>
      <c r="K25" s="18">
        <v>2150</v>
      </c>
      <c r="L25" s="18">
        <v>3830</v>
      </c>
      <c r="M25" s="18"/>
    </row>
    <row r="26" spans="1:13" x14ac:dyDescent="0.25">
      <c r="A26" s="17">
        <v>15</v>
      </c>
      <c r="B26" s="18">
        <v>39.5</v>
      </c>
      <c r="C26" s="18">
        <v>89</v>
      </c>
      <c r="D26" s="18">
        <v>158</v>
      </c>
      <c r="E26" s="18">
        <v>247</v>
      </c>
      <c r="F26" s="18">
        <v>357</v>
      </c>
      <c r="G26" s="18">
        <v>485</v>
      </c>
      <c r="H26" s="18">
        <v>634</v>
      </c>
      <c r="I26" s="18">
        <v>990</v>
      </c>
      <c r="J26" s="18">
        <v>1545</v>
      </c>
      <c r="K26" s="18">
        <v>2215</v>
      </c>
      <c r="L26" s="18">
        <v>3960</v>
      </c>
      <c r="M26" s="18"/>
    </row>
    <row r="27" spans="1:13" x14ac:dyDescent="0.25">
      <c r="A27" s="17">
        <v>16</v>
      </c>
      <c r="B27" s="18">
        <v>40</v>
      </c>
      <c r="C27" s="18">
        <v>92</v>
      </c>
      <c r="D27" s="18">
        <v>164</v>
      </c>
      <c r="E27" s="18">
        <v>255</v>
      </c>
      <c r="F27" s="18">
        <v>368</v>
      </c>
      <c r="G27" s="18">
        <v>501</v>
      </c>
      <c r="H27" s="18">
        <v>654</v>
      </c>
      <c r="I27" s="18">
        <v>1022</v>
      </c>
      <c r="J27" s="18">
        <v>1597</v>
      </c>
      <c r="K27" s="18">
        <v>2300</v>
      </c>
      <c r="L27" s="18"/>
      <c r="M27" s="18"/>
    </row>
    <row r="28" spans="1:13" x14ac:dyDescent="0.25">
      <c r="A28" s="17">
        <v>17</v>
      </c>
      <c r="B28" s="18">
        <v>42</v>
      </c>
      <c r="C28" s="18">
        <v>95</v>
      </c>
      <c r="D28" s="18">
        <v>168</v>
      </c>
      <c r="E28" s="18">
        <v>263</v>
      </c>
      <c r="F28" s="18">
        <v>379</v>
      </c>
      <c r="G28" s="18">
        <v>516</v>
      </c>
      <c r="H28" s="18">
        <v>674</v>
      </c>
      <c r="I28" s="18">
        <v>1052</v>
      </c>
      <c r="J28" s="18">
        <v>1646</v>
      </c>
      <c r="K28" s="18">
        <v>2370</v>
      </c>
      <c r="L28" s="18"/>
      <c r="M28" s="18"/>
    </row>
    <row r="29" spans="1:13" x14ac:dyDescent="0.25">
      <c r="A29" s="17">
        <v>18</v>
      </c>
      <c r="B29" s="18">
        <v>43</v>
      </c>
      <c r="C29" s="18">
        <v>98</v>
      </c>
      <c r="D29" s="18">
        <v>173</v>
      </c>
      <c r="E29" s="18">
        <v>271</v>
      </c>
      <c r="F29" s="18">
        <v>391</v>
      </c>
      <c r="G29" s="18">
        <v>532</v>
      </c>
      <c r="H29" s="18">
        <v>695</v>
      </c>
      <c r="I29" s="18">
        <v>1085</v>
      </c>
      <c r="J29" s="18">
        <v>1694</v>
      </c>
      <c r="K29" s="18">
        <v>2440</v>
      </c>
      <c r="L29" s="18"/>
      <c r="M29" s="18"/>
    </row>
    <row r="30" spans="1:13" x14ac:dyDescent="0.25">
      <c r="A30" s="17">
        <v>19</v>
      </c>
      <c r="B30" s="18">
        <v>44</v>
      </c>
      <c r="C30" s="18">
        <v>100</v>
      </c>
      <c r="D30" s="18">
        <v>178</v>
      </c>
      <c r="E30" s="18">
        <v>278</v>
      </c>
      <c r="F30" s="18">
        <v>402</v>
      </c>
      <c r="G30" s="18">
        <v>546</v>
      </c>
      <c r="H30" s="18">
        <v>714</v>
      </c>
      <c r="I30" s="18">
        <v>1115</v>
      </c>
      <c r="J30" s="18">
        <v>1740</v>
      </c>
      <c r="K30" s="18">
        <v>2506</v>
      </c>
      <c r="L30" s="18"/>
      <c r="M30" s="18"/>
    </row>
    <row r="31" spans="1:13" x14ac:dyDescent="0.25">
      <c r="A31" s="17">
        <v>20</v>
      </c>
      <c r="B31" s="18">
        <v>45</v>
      </c>
      <c r="C31" s="18">
        <v>103</v>
      </c>
      <c r="D31" s="18">
        <v>183</v>
      </c>
      <c r="E31" s="18">
        <v>285</v>
      </c>
      <c r="F31" s="18">
        <v>412</v>
      </c>
      <c r="G31" s="18">
        <v>561</v>
      </c>
      <c r="H31" s="18">
        <v>733</v>
      </c>
      <c r="I31" s="18">
        <v>1145</v>
      </c>
      <c r="J31" s="18">
        <v>1785</v>
      </c>
      <c r="K31" s="18">
        <v>2570</v>
      </c>
      <c r="L31" s="18"/>
      <c r="M31" s="18"/>
    </row>
    <row r="32" spans="1:13" x14ac:dyDescent="0.25">
      <c r="A32" s="17">
        <v>21</v>
      </c>
      <c r="B32" s="18">
        <v>46</v>
      </c>
      <c r="C32" s="18">
        <v>105</v>
      </c>
      <c r="D32" s="18">
        <v>187</v>
      </c>
      <c r="E32" s="18">
        <v>292</v>
      </c>
      <c r="F32" s="18">
        <v>421</v>
      </c>
      <c r="G32" s="18">
        <v>575</v>
      </c>
      <c r="H32" s="18">
        <v>751</v>
      </c>
      <c r="I32" s="18">
        <v>1173</v>
      </c>
      <c r="J32" s="18">
        <v>1830</v>
      </c>
      <c r="K32" s="18"/>
      <c r="L32" s="18"/>
      <c r="M32" s="18"/>
    </row>
    <row r="33" spans="1:13" x14ac:dyDescent="0.25">
      <c r="A33" s="17">
        <v>22</v>
      </c>
      <c r="B33" s="18">
        <v>47</v>
      </c>
      <c r="C33" s="18">
        <v>108</v>
      </c>
      <c r="D33" s="18">
        <v>191</v>
      </c>
      <c r="E33" s="18">
        <v>299</v>
      </c>
      <c r="F33" s="18">
        <v>430</v>
      </c>
      <c r="G33" s="18">
        <v>588</v>
      </c>
      <c r="H33" s="18">
        <v>768</v>
      </c>
      <c r="I33" s="18">
        <v>1200</v>
      </c>
      <c r="J33" s="18">
        <v>1873</v>
      </c>
      <c r="K33" s="18"/>
      <c r="L33" s="19"/>
      <c r="M33" s="20"/>
    </row>
    <row r="35" spans="1:13" x14ac:dyDescent="0.25">
      <c r="B35" s="7">
        <v>8</v>
      </c>
    </row>
    <row r="36" spans="1:13" x14ac:dyDescent="0.25">
      <c r="C36">
        <f>VLOOKUP(A13,Wasser,(MATCH(B35,Strahlrohr,0))+1,TRUE)</f>
        <v>100</v>
      </c>
    </row>
  </sheetData>
  <sheetProtection algorithmName="SHA-512" hashValue="Fsb5XERNDF0I09u/adz1B4cdRNZRuACe7fN+SVYIN4fWmT4tFOkuzFnQLN0k7NXqTvkNJ/m4Wh+FhgbMaCNiwQ==" saltValue="6AKebttednqZsF3VZWxmCg==" spinCount="100000" sheet="1" objects="1" scenarios="1"/>
  <mergeCells count="2">
    <mergeCell ref="A1:M1"/>
    <mergeCell ref="B2:M2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theme="9" tint="0.79998168889431442"/>
  </sheetPr>
  <dimension ref="A1:M13"/>
  <sheetViews>
    <sheetView workbookViewId="0">
      <selection activeCell="A14" sqref="A14"/>
    </sheetView>
  </sheetViews>
  <sheetFormatPr baseColWidth="10" defaultColWidth="11" defaultRowHeight="15" x14ac:dyDescent="0.25"/>
  <cols>
    <col min="1" max="2" width="7.42578125" customWidth="1"/>
    <col min="3" max="13" width="8.140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4" t="s">
        <v>26</v>
      </c>
      <c r="B2" s="4" t="s">
        <v>6</v>
      </c>
      <c r="C2" s="16">
        <v>5</v>
      </c>
      <c r="D2" s="16">
        <v>10</v>
      </c>
      <c r="E2" s="16">
        <v>20</v>
      </c>
      <c r="F2" s="16">
        <v>30</v>
      </c>
      <c r="G2" s="16">
        <v>40</v>
      </c>
      <c r="H2" s="16">
        <v>50</v>
      </c>
      <c r="I2" s="16">
        <v>60</v>
      </c>
      <c r="J2" s="16">
        <v>70</v>
      </c>
      <c r="K2" s="16">
        <v>80</v>
      </c>
      <c r="L2" s="16">
        <v>90</v>
      </c>
      <c r="M2" s="16">
        <v>100</v>
      </c>
    </row>
    <row r="3" spans="1:13" x14ac:dyDescent="0.25">
      <c r="A3" s="2">
        <v>100</v>
      </c>
      <c r="B3" s="2">
        <v>3.4</v>
      </c>
      <c r="C3" s="18">
        <v>0.2</v>
      </c>
      <c r="D3" s="18">
        <v>0.4</v>
      </c>
      <c r="E3" s="18">
        <v>0.8</v>
      </c>
      <c r="F3" s="18">
        <v>1.2</v>
      </c>
      <c r="G3" s="18">
        <v>1.6</v>
      </c>
      <c r="H3" s="18">
        <v>2</v>
      </c>
      <c r="I3" s="18">
        <v>2.4</v>
      </c>
      <c r="J3" s="18">
        <v>2.8</v>
      </c>
      <c r="K3" s="18">
        <v>3.2</v>
      </c>
      <c r="L3" s="18">
        <v>3.6</v>
      </c>
      <c r="M3" s="18">
        <v>4</v>
      </c>
    </row>
    <row r="4" spans="1:13" x14ac:dyDescent="0.25">
      <c r="A4" s="2">
        <v>120</v>
      </c>
      <c r="B4" s="2">
        <v>4.07</v>
      </c>
      <c r="C4" s="18">
        <v>0.28999999999999998</v>
      </c>
      <c r="D4" s="18">
        <v>0.56999999999999995</v>
      </c>
      <c r="E4" s="18">
        <v>1.1399999999999999</v>
      </c>
      <c r="F4" s="18">
        <v>1.71</v>
      </c>
      <c r="G4" s="18">
        <v>2.2799999999999998</v>
      </c>
      <c r="H4" s="18">
        <v>2.85</v>
      </c>
      <c r="I4" s="18">
        <v>3.42</v>
      </c>
      <c r="J4" s="18">
        <v>3.99</v>
      </c>
      <c r="K4" s="18">
        <v>4.5599999999999996</v>
      </c>
      <c r="L4" s="18">
        <v>5.13</v>
      </c>
      <c r="M4" s="18">
        <v>5.7</v>
      </c>
    </row>
    <row r="5" spans="1:13" x14ac:dyDescent="0.25">
      <c r="A5" s="2">
        <v>140</v>
      </c>
      <c r="B5" s="2">
        <v>4.75</v>
      </c>
      <c r="C5" s="18">
        <v>0.4</v>
      </c>
      <c r="D5" s="18">
        <v>0.79</v>
      </c>
      <c r="E5" s="18">
        <v>1.58</v>
      </c>
      <c r="F5" s="18">
        <v>2.37</v>
      </c>
      <c r="G5" s="18">
        <v>3.16</v>
      </c>
      <c r="H5" s="18">
        <v>3.95</v>
      </c>
      <c r="I5" s="18">
        <v>4.74</v>
      </c>
      <c r="J5" s="18">
        <v>5.53</v>
      </c>
      <c r="K5" s="18">
        <v>6.32</v>
      </c>
      <c r="L5" s="18">
        <v>7.11</v>
      </c>
      <c r="M5" s="18">
        <v>7.9</v>
      </c>
    </row>
    <row r="6" spans="1:13" x14ac:dyDescent="0.25">
      <c r="A6" s="2">
        <v>160</v>
      </c>
      <c r="B6" s="2">
        <v>5.43</v>
      </c>
      <c r="C6" s="18">
        <v>0.52</v>
      </c>
      <c r="D6" s="18">
        <v>1.04</v>
      </c>
      <c r="E6" s="18">
        <v>2.08</v>
      </c>
      <c r="F6" s="18">
        <v>3.12</v>
      </c>
      <c r="G6" s="18">
        <v>4.16</v>
      </c>
      <c r="H6" s="18">
        <v>5.2</v>
      </c>
      <c r="I6" s="18">
        <v>6.24</v>
      </c>
      <c r="J6" s="18">
        <v>7.28</v>
      </c>
      <c r="K6" s="18">
        <v>8.32</v>
      </c>
      <c r="L6" s="18">
        <v>9.36</v>
      </c>
      <c r="M6" s="18">
        <v>10.4</v>
      </c>
    </row>
    <row r="7" spans="1:13" x14ac:dyDescent="0.25">
      <c r="A7" s="2">
        <v>180</v>
      </c>
      <c r="B7" s="2">
        <v>6.11</v>
      </c>
      <c r="C7" s="18">
        <v>0.65</v>
      </c>
      <c r="D7" s="18">
        <v>1.3</v>
      </c>
      <c r="E7" s="18">
        <v>2.6</v>
      </c>
      <c r="F7" s="18">
        <v>3.9</v>
      </c>
      <c r="G7" s="18">
        <v>5.2</v>
      </c>
      <c r="H7" s="18">
        <v>6.5</v>
      </c>
      <c r="I7" s="18">
        <v>7.8</v>
      </c>
      <c r="J7" s="18">
        <v>9.1</v>
      </c>
      <c r="K7" s="18">
        <v>10.4</v>
      </c>
      <c r="L7" s="18">
        <v>11.7</v>
      </c>
      <c r="M7" s="18">
        <v>13</v>
      </c>
    </row>
    <row r="8" spans="1:13" x14ac:dyDescent="0.25">
      <c r="A8" s="2">
        <v>200</v>
      </c>
      <c r="B8" s="2">
        <v>6.79</v>
      </c>
      <c r="C8" s="18">
        <v>0.81</v>
      </c>
      <c r="D8" s="18">
        <v>1.62</v>
      </c>
      <c r="E8" s="18">
        <v>3.24</v>
      </c>
      <c r="F8" s="18">
        <v>4.8600000000000003</v>
      </c>
      <c r="G8" s="18">
        <v>6.48</v>
      </c>
      <c r="H8" s="18">
        <v>8.1</v>
      </c>
      <c r="I8" s="18">
        <v>9.7200000000000006</v>
      </c>
      <c r="J8" s="18">
        <v>11.34</v>
      </c>
      <c r="K8" s="18">
        <v>12.96</v>
      </c>
      <c r="L8" s="18">
        <v>14.58</v>
      </c>
      <c r="M8" s="18">
        <v>16.2</v>
      </c>
    </row>
    <row r="9" spans="1:13" x14ac:dyDescent="0.25">
      <c r="A9" s="2">
        <v>220</v>
      </c>
      <c r="B9" s="2">
        <v>7.47</v>
      </c>
      <c r="C9" s="18">
        <v>1</v>
      </c>
      <c r="D9" s="18">
        <v>2</v>
      </c>
      <c r="E9" s="18">
        <v>4</v>
      </c>
      <c r="F9" s="18">
        <v>6</v>
      </c>
      <c r="G9" s="18">
        <v>8</v>
      </c>
      <c r="H9" s="18">
        <v>10</v>
      </c>
      <c r="I9" s="18">
        <v>12</v>
      </c>
      <c r="J9" s="18">
        <v>14</v>
      </c>
      <c r="K9" s="18">
        <v>16</v>
      </c>
      <c r="L9" s="18">
        <v>18</v>
      </c>
      <c r="M9" s="18">
        <v>20</v>
      </c>
    </row>
    <row r="10" spans="1:13" x14ac:dyDescent="0.25">
      <c r="A10" s="2">
        <v>240</v>
      </c>
      <c r="B10" s="2">
        <v>8.15</v>
      </c>
      <c r="C10" s="18">
        <v>1.22</v>
      </c>
      <c r="D10" s="18">
        <v>2.4300000000000002</v>
      </c>
      <c r="E10" s="18">
        <v>4.8600000000000003</v>
      </c>
      <c r="F10" s="18">
        <v>7.29</v>
      </c>
      <c r="G10" s="18">
        <v>9.7200000000000006</v>
      </c>
      <c r="H10" s="18">
        <v>12.15</v>
      </c>
      <c r="I10" s="18">
        <v>14.58</v>
      </c>
      <c r="J10" s="18">
        <v>17.010000000000002</v>
      </c>
      <c r="K10" s="18">
        <v>19.440000000000001</v>
      </c>
      <c r="L10" s="18">
        <v>21.87</v>
      </c>
      <c r="M10" s="18">
        <v>24.3</v>
      </c>
    </row>
    <row r="11" spans="1:13" x14ac:dyDescent="0.25">
      <c r="A11" s="2">
        <v>260</v>
      </c>
      <c r="B11" s="2">
        <v>8.83</v>
      </c>
      <c r="C11" s="18">
        <v>1.43</v>
      </c>
      <c r="D11" s="18">
        <v>2.85</v>
      </c>
      <c r="E11" s="18">
        <v>5.7</v>
      </c>
      <c r="F11" s="18">
        <v>8.5500000000000007</v>
      </c>
      <c r="G11" s="18">
        <v>11.4</v>
      </c>
      <c r="H11" s="18">
        <v>14.25</v>
      </c>
      <c r="I11" s="18">
        <v>17.100000000000001</v>
      </c>
      <c r="J11" s="18">
        <v>19.95</v>
      </c>
      <c r="K11" s="18">
        <v>22.8</v>
      </c>
      <c r="L11" s="18">
        <v>25.65</v>
      </c>
      <c r="M11" s="18">
        <v>28.5</v>
      </c>
    </row>
    <row r="12" spans="1:13" x14ac:dyDescent="0.25">
      <c r="A12" s="2">
        <v>280</v>
      </c>
      <c r="B12" s="2">
        <v>9.51</v>
      </c>
      <c r="C12" s="18">
        <v>1.68</v>
      </c>
      <c r="D12" s="18">
        <v>33.5</v>
      </c>
      <c r="E12" s="18">
        <v>6.7</v>
      </c>
      <c r="F12" s="18">
        <v>10.050000000000001</v>
      </c>
      <c r="G12" s="18">
        <v>13.4</v>
      </c>
      <c r="H12" s="18">
        <v>16.75</v>
      </c>
      <c r="I12" s="18">
        <v>20.100000000000001</v>
      </c>
      <c r="J12" s="18">
        <v>23.45</v>
      </c>
      <c r="K12" s="18">
        <v>26.8</v>
      </c>
      <c r="L12" s="18">
        <v>30.15</v>
      </c>
      <c r="M12" s="18">
        <v>33.5</v>
      </c>
    </row>
    <row r="13" spans="1:13" x14ac:dyDescent="0.25">
      <c r="A13" s="205" t="s">
        <v>10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7"/>
    </row>
  </sheetData>
  <sheetProtection algorithmName="SHA-512" hashValue="bWHnZQgO//WPDJMpyIjwobSCUUHbCUcSlis0y/aN61Z8xqv52VsqglG1UN9HBjCxqV0KmrFyBuMRs0OQo+MH3w==" saltValue="ZwF4+DgEuxeB4UuKn1W7tQ==" spinCount="100000" sheet="1" objects="1" scenarios="1"/>
  <mergeCells count="2">
    <mergeCell ref="C1:M1"/>
    <mergeCell ref="A13:M13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tabColor theme="9" tint="0.79998168889431442"/>
  </sheetPr>
  <dimension ref="A1:M12"/>
  <sheetViews>
    <sheetView workbookViewId="0">
      <selection activeCell="F19" sqref="F19"/>
    </sheetView>
  </sheetViews>
  <sheetFormatPr baseColWidth="10" defaultColWidth="11" defaultRowHeight="15" x14ac:dyDescent="0.25"/>
  <cols>
    <col min="1" max="13" width="8.140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21" t="s">
        <v>26</v>
      </c>
      <c r="B2" s="21" t="s">
        <v>6</v>
      </c>
      <c r="C2" s="16">
        <v>10</v>
      </c>
      <c r="D2" s="16">
        <v>15</v>
      </c>
      <c r="E2" s="16">
        <v>20</v>
      </c>
      <c r="F2" s="16">
        <v>30</v>
      </c>
      <c r="G2" s="16">
        <v>40</v>
      </c>
      <c r="H2" s="16">
        <v>50</v>
      </c>
      <c r="I2" s="16">
        <v>60</v>
      </c>
      <c r="J2" s="16">
        <v>80</v>
      </c>
      <c r="K2" s="16">
        <v>100</v>
      </c>
      <c r="L2" s="16">
        <v>150</v>
      </c>
      <c r="M2" s="16">
        <v>200</v>
      </c>
    </row>
    <row r="3" spans="1:13" x14ac:dyDescent="0.25">
      <c r="A3" s="16">
        <v>100</v>
      </c>
      <c r="B3" s="16">
        <v>1.33</v>
      </c>
      <c r="C3" s="18">
        <v>0.03</v>
      </c>
      <c r="D3" s="18">
        <v>0.05</v>
      </c>
      <c r="E3" s="18">
        <v>0.06</v>
      </c>
      <c r="F3" s="18">
        <v>0.1</v>
      </c>
      <c r="G3" s="18">
        <v>0.13</v>
      </c>
      <c r="H3" s="18">
        <v>0.16</v>
      </c>
      <c r="I3" s="18">
        <v>0.19</v>
      </c>
      <c r="J3" s="18">
        <v>0.26</v>
      </c>
      <c r="K3" s="18">
        <v>0.31</v>
      </c>
      <c r="L3" s="18">
        <v>0.48</v>
      </c>
      <c r="M3" s="18">
        <v>0.64</v>
      </c>
    </row>
    <row r="4" spans="1:13" x14ac:dyDescent="0.25">
      <c r="A4" s="16">
        <v>150</v>
      </c>
      <c r="B4" s="16">
        <v>1.99</v>
      </c>
      <c r="C4" s="18">
        <v>0.08</v>
      </c>
      <c r="D4" s="18">
        <v>0.11</v>
      </c>
      <c r="E4" s="18">
        <v>0.15</v>
      </c>
      <c r="F4" s="18">
        <v>0.23</v>
      </c>
      <c r="G4" s="18">
        <v>0.3</v>
      </c>
      <c r="H4" s="18">
        <v>0.38</v>
      </c>
      <c r="I4" s="18">
        <v>0.45</v>
      </c>
      <c r="J4" s="18">
        <v>0.6</v>
      </c>
      <c r="K4" s="18">
        <v>0.75</v>
      </c>
      <c r="L4" s="18">
        <v>1.1299999999999999</v>
      </c>
      <c r="M4" s="18">
        <v>1.5</v>
      </c>
    </row>
    <row r="5" spans="1:13" x14ac:dyDescent="0.25">
      <c r="A5" s="16">
        <v>200</v>
      </c>
      <c r="B5" s="16">
        <v>2.65</v>
      </c>
      <c r="C5" s="18">
        <v>0.14000000000000001</v>
      </c>
      <c r="D5" s="18">
        <v>0.2</v>
      </c>
      <c r="E5" s="18">
        <v>0.27</v>
      </c>
      <c r="F5" s="18">
        <v>0.41</v>
      </c>
      <c r="G5" s="18">
        <v>0.54</v>
      </c>
      <c r="H5" s="18">
        <v>0.68</v>
      </c>
      <c r="I5" s="18">
        <v>0.81</v>
      </c>
      <c r="J5" s="18">
        <v>1.08</v>
      </c>
      <c r="K5" s="18">
        <v>1.35</v>
      </c>
      <c r="L5" s="18">
        <v>2.0299999999999998</v>
      </c>
      <c r="M5" s="18">
        <v>2.7</v>
      </c>
    </row>
    <row r="6" spans="1:13" x14ac:dyDescent="0.25">
      <c r="A6" s="16">
        <v>250</v>
      </c>
      <c r="B6" s="16">
        <v>3.32</v>
      </c>
      <c r="C6" s="18">
        <v>0.23</v>
      </c>
      <c r="D6" s="18">
        <v>0.34</v>
      </c>
      <c r="E6" s="18">
        <v>0.45</v>
      </c>
      <c r="F6" s="18">
        <v>0.68</v>
      </c>
      <c r="G6" s="18">
        <v>0.9</v>
      </c>
      <c r="H6" s="18">
        <v>1.1299999999999999</v>
      </c>
      <c r="I6" s="18">
        <v>1.35</v>
      </c>
      <c r="J6" s="18">
        <v>1.8</v>
      </c>
      <c r="K6" s="18">
        <v>2.25</v>
      </c>
      <c r="L6" s="18">
        <v>3.38</v>
      </c>
      <c r="M6" s="18">
        <v>4.5</v>
      </c>
    </row>
    <row r="7" spans="1:13" x14ac:dyDescent="0.25">
      <c r="A7" s="16">
        <v>300</v>
      </c>
      <c r="B7" s="16">
        <v>3.98</v>
      </c>
      <c r="C7" s="18">
        <v>0.34</v>
      </c>
      <c r="D7" s="18">
        <v>0.5</v>
      </c>
      <c r="E7" s="18">
        <v>0.67</v>
      </c>
      <c r="F7" s="18">
        <v>1.01</v>
      </c>
      <c r="G7" s="18">
        <v>1.34</v>
      </c>
      <c r="H7" s="18">
        <v>1.68</v>
      </c>
      <c r="I7" s="18">
        <v>2.0099999999999998</v>
      </c>
      <c r="J7" s="18">
        <v>2.68</v>
      </c>
      <c r="K7" s="18">
        <v>3.35</v>
      </c>
      <c r="L7" s="18">
        <v>5.03</v>
      </c>
      <c r="M7" s="18">
        <v>6.7</v>
      </c>
    </row>
    <row r="8" spans="1:13" x14ac:dyDescent="0.25">
      <c r="A8" s="16">
        <v>350</v>
      </c>
      <c r="B8" s="16">
        <v>4.6399999999999997</v>
      </c>
      <c r="C8" s="18">
        <v>0.47</v>
      </c>
      <c r="D8" s="18">
        <v>0.71</v>
      </c>
      <c r="E8" s="18">
        <v>0.94</v>
      </c>
      <c r="F8" s="18">
        <v>1.41</v>
      </c>
      <c r="G8" s="18">
        <v>1.88</v>
      </c>
      <c r="H8" s="18">
        <v>2.35</v>
      </c>
      <c r="I8" s="18">
        <v>2.82</v>
      </c>
      <c r="J8" s="18">
        <v>3.76</v>
      </c>
      <c r="K8" s="18">
        <v>4.7</v>
      </c>
      <c r="L8" s="18">
        <v>7.05</v>
      </c>
      <c r="M8" s="18">
        <v>9.4</v>
      </c>
    </row>
    <row r="9" spans="1:13" x14ac:dyDescent="0.25">
      <c r="A9" s="16">
        <v>400</v>
      </c>
      <c r="B9" s="16">
        <v>5.31</v>
      </c>
      <c r="C9" s="18">
        <v>0.62</v>
      </c>
      <c r="D9" s="18">
        <v>0.92</v>
      </c>
      <c r="E9" s="18">
        <v>1.23</v>
      </c>
      <c r="F9" s="18">
        <v>1.85</v>
      </c>
      <c r="G9" s="18">
        <v>2.46</v>
      </c>
      <c r="H9" s="18">
        <v>3.08</v>
      </c>
      <c r="I9" s="18">
        <v>3.69</v>
      </c>
      <c r="J9" s="18">
        <v>4.92</v>
      </c>
      <c r="K9" s="18">
        <v>6.15</v>
      </c>
      <c r="L9" s="18">
        <v>9.23</v>
      </c>
      <c r="M9" s="18">
        <v>12.3</v>
      </c>
    </row>
    <row r="10" spans="1:13" x14ac:dyDescent="0.25">
      <c r="A10" s="16">
        <v>450</v>
      </c>
      <c r="B10" s="16">
        <v>5.97</v>
      </c>
      <c r="C10" s="18">
        <v>0.79</v>
      </c>
      <c r="D10" s="18">
        <v>1.19</v>
      </c>
      <c r="E10" s="18">
        <v>1.58</v>
      </c>
      <c r="F10" s="18">
        <v>2.37</v>
      </c>
      <c r="G10" s="18">
        <v>3.16</v>
      </c>
      <c r="H10" s="18">
        <v>3.95</v>
      </c>
      <c r="I10" s="18">
        <v>4.74</v>
      </c>
      <c r="J10" s="18">
        <v>6.32</v>
      </c>
      <c r="K10" s="18">
        <v>7.9</v>
      </c>
      <c r="L10" s="18">
        <v>11.85</v>
      </c>
      <c r="M10" s="18">
        <v>15.8</v>
      </c>
    </row>
    <row r="11" spans="1:13" x14ac:dyDescent="0.25">
      <c r="A11" s="16">
        <v>500</v>
      </c>
      <c r="B11" s="16">
        <v>6.63</v>
      </c>
      <c r="C11" s="18">
        <v>1</v>
      </c>
      <c r="D11" s="18">
        <v>1.5</v>
      </c>
      <c r="E11" s="18">
        <v>2</v>
      </c>
      <c r="F11" s="18">
        <v>3</v>
      </c>
      <c r="G11" s="18">
        <v>4</v>
      </c>
      <c r="H11" s="18">
        <v>5</v>
      </c>
      <c r="I11" s="18">
        <v>6</v>
      </c>
      <c r="J11" s="18">
        <v>8</v>
      </c>
      <c r="K11" s="18">
        <v>10</v>
      </c>
      <c r="L11" s="18">
        <v>15</v>
      </c>
      <c r="M11" s="22" t="s">
        <v>0</v>
      </c>
    </row>
    <row r="12" spans="1:13" x14ac:dyDescent="0.25">
      <c r="A12" s="205" t="s">
        <v>10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7"/>
    </row>
  </sheetData>
  <sheetProtection algorithmName="SHA-512" hashValue="9Wdh1DCglzahEZPTXzFZwhv/y07ymfwVcQQzg3gZJ+VFHlG6OiK3J76bzdAVAIhZnrTRHKPG0VeevcDNo3qSfg==" saltValue="dV72BSeBKQduDJRCEt1Stw==" spinCount="100000" sheet="1" objects="1" scenarios="1"/>
  <mergeCells count="2">
    <mergeCell ref="C1:M1"/>
    <mergeCell ref="A12:M12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theme="9" tint="0.79998168889431442"/>
  </sheetPr>
  <dimension ref="A1:M17"/>
  <sheetViews>
    <sheetView workbookViewId="0">
      <selection activeCell="O17" sqref="O17"/>
    </sheetView>
  </sheetViews>
  <sheetFormatPr baseColWidth="10" defaultColWidth="11" defaultRowHeight="15" x14ac:dyDescent="0.25"/>
  <cols>
    <col min="1" max="13" width="6.28515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ht="25.5" x14ac:dyDescent="0.25">
      <c r="A2" s="21" t="s">
        <v>26</v>
      </c>
      <c r="B2" s="21" t="s">
        <v>6</v>
      </c>
      <c r="C2" s="16">
        <v>10</v>
      </c>
      <c r="D2" s="16">
        <v>20</v>
      </c>
      <c r="E2" s="16">
        <v>30</v>
      </c>
      <c r="F2" s="16">
        <v>40</v>
      </c>
      <c r="G2" s="16">
        <v>50</v>
      </c>
      <c r="H2" s="16">
        <v>60</v>
      </c>
      <c r="I2" s="16">
        <v>80</v>
      </c>
      <c r="J2" s="16">
        <v>100</v>
      </c>
      <c r="K2" s="16">
        <v>150</v>
      </c>
      <c r="L2" s="16">
        <v>200</v>
      </c>
      <c r="M2" s="16">
        <v>300</v>
      </c>
    </row>
    <row r="3" spans="1:13" x14ac:dyDescent="0.25">
      <c r="A3" s="16">
        <v>100</v>
      </c>
      <c r="B3" s="16">
        <v>0.7</v>
      </c>
      <c r="C3" s="18">
        <v>0.01</v>
      </c>
      <c r="D3" s="18">
        <v>0.03</v>
      </c>
      <c r="E3" s="18">
        <v>0.04</v>
      </c>
      <c r="F3" s="18">
        <v>0.05</v>
      </c>
      <c r="G3" s="18">
        <v>7.0000000000000007E-2</v>
      </c>
      <c r="H3" s="18">
        <v>0.08</v>
      </c>
      <c r="I3" s="18">
        <v>0.1</v>
      </c>
      <c r="J3" s="18">
        <v>0.13</v>
      </c>
      <c r="K3" s="18">
        <v>0.2</v>
      </c>
      <c r="L3" s="18">
        <v>0.26</v>
      </c>
      <c r="M3" s="18">
        <v>0.39</v>
      </c>
    </row>
    <row r="4" spans="1:13" x14ac:dyDescent="0.25">
      <c r="A4" s="16">
        <v>150</v>
      </c>
      <c r="B4" s="16">
        <v>1.05</v>
      </c>
      <c r="C4" s="18">
        <v>0.03</v>
      </c>
      <c r="D4" s="18">
        <v>0.05</v>
      </c>
      <c r="E4" s="18">
        <v>0.08</v>
      </c>
      <c r="F4" s="18">
        <v>0.1</v>
      </c>
      <c r="G4" s="18">
        <v>0.13</v>
      </c>
      <c r="H4" s="18">
        <v>0.15</v>
      </c>
      <c r="I4" s="18">
        <v>0.2</v>
      </c>
      <c r="J4" s="18">
        <v>0.25</v>
      </c>
      <c r="K4" s="18">
        <v>0.38</v>
      </c>
      <c r="L4" s="18">
        <v>0.5</v>
      </c>
      <c r="M4" s="18">
        <v>0.75</v>
      </c>
    </row>
    <row r="5" spans="1:13" x14ac:dyDescent="0.25">
      <c r="A5" s="16">
        <v>200</v>
      </c>
      <c r="B5" s="16">
        <v>1.4</v>
      </c>
      <c r="C5" s="18">
        <v>0.04</v>
      </c>
      <c r="D5" s="18">
        <v>0.08</v>
      </c>
      <c r="E5" s="18">
        <v>0.12</v>
      </c>
      <c r="F5" s="18">
        <v>0.16</v>
      </c>
      <c r="G5" s="18">
        <v>0.2</v>
      </c>
      <c r="H5" s="18">
        <v>0.24</v>
      </c>
      <c r="I5" s="18">
        <v>0.32</v>
      </c>
      <c r="J5" s="18">
        <v>0.4</v>
      </c>
      <c r="K5" s="18">
        <v>0.6</v>
      </c>
      <c r="L5" s="18">
        <v>0.8</v>
      </c>
      <c r="M5" s="18">
        <v>1.2</v>
      </c>
    </row>
    <row r="6" spans="1:13" x14ac:dyDescent="0.25">
      <c r="A6" s="16">
        <v>250</v>
      </c>
      <c r="B6" s="16">
        <v>1.75</v>
      </c>
      <c r="C6" s="18">
        <v>0.06</v>
      </c>
      <c r="D6" s="18">
        <v>0.12</v>
      </c>
      <c r="E6" s="18">
        <v>0.18</v>
      </c>
      <c r="F6" s="18">
        <v>0.24</v>
      </c>
      <c r="G6" s="18">
        <v>0.3</v>
      </c>
      <c r="H6" s="18">
        <v>0.36</v>
      </c>
      <c r="I6" s="18">
        <v>0.48</v>
      </c>
      <c r="J6" s="18">
        <v>0.6</v>
      </c>
      <c r="K6" s="18">
        <v>0.9</v>
      </c>
      <c r="L6" s="18">
        <v>1.2</v>
      </c>
      <c r="M6" s="18">
        <v>1.8</v>
      </c>
    </row>
    <row r="7" spans="1:13" x14ac:dyDescent="0.25">
      <c r="A7" s="16">
        <v>300</v>
      </c>
      <c r="B7" s="16">
        <v>2.1</v>
      </c>
      <c r="C7" s="18">
        <v>0.08</v>
      </c>
      <c r="D7" s="18">
        <v>0.16</v>
      </c>
      <c r="E7" s="18">
        <v>0.25</v>
      </c>
      <c r="F7" s="18">
        <v>0.33</v>
      </c>
      <c r="G7" s="18">
        <v>0.41</v>
      </c>
      <c r="H7" s="18">
        <v>0.49</v>
      </c>
      <c r="I7" s="18">
        <v>0.66</v>
      </c>
      <c r="J7" s="18">
        <v>0.82</v>
      </c>
      <c r="K7" s="18">
        <v>1.23</v>
      </c>
      <c r="L7" s="18">
        <v>1.64</v>
      </c>
      <c r="M7" s="18">
        <v>2.46</v>
      </c>
    </row>
    <row r="8" spans="1:13" x14ac:dyDescent="0.25">
      <c r="A8" s="16">
        <v>350</v>
      </c>
      <c r="B8" s="16">
        <v>2.46</v>
      </c>
      <c r="C8" s="18">
        <v>0.11</v>
      </c>
      <c r="D8" s="18">
        <v>0.22</v>
      </c>
      <c r="E8" s="18">
        <v>0.33</v>
      </c>
      <c r="F8" s="18">
        <v>0.44</v>
      </c>
      <c r="G8" s="18">
        <v>0.55000000000000004</v>
      </c>
      <c r="H8" s="18">
        <v>0.66</v>
      </c>
      <c r="I8" s="18">
        <v>0.88</v>
      </c>
      <c r="J8" s="18">
        <v>1.1000000000000001</v>
      </c>
      <c r="K8" s="18">
        <v>1.65</v>
      </c>
      <c r="L8" s="18">
        <v>2.2000000000000002</v>
      </c>
      <c r="M8" s="18">
        <v>3.3</v>
      </c>
    </row>
    <row r="9" spans="1:13" x14ac:dyDescent="0.25">
      <c r="A9" s="16">
        <v>400</v>
      </c>
      <c r="B9" s="16">
        <v>2.81</v>
      </c>
      <c r="C9" s="18">
        <v>0.14000000000000001</v>
      </c>
      <c r="D9" s="18">
        <v>0.28000000000000003</v>
      </c>
      <c r="E9" s="18">
        <v>0.42</v>
      </c>
      <c r="F9" s="18">
        <v>0.56000000000000005</v>
      </c>
      <c r="G9" s="18">
        <v>0.7</v>
      </c>
      <c r="H9" s="18">
        <v>0.84</v>
      </c>
      <c r="I9" s="18">
        <v>1.1200000000000001</v>
      </c>
      <c r="J9" s="18">
        <v>1.4</v>
      </c>
      <c r="K9" s="18">
        <v>2.1</v>
      </c>
      <c r="L9" s="18">
        <v>2.8</v>
      </c>
      <c r="M9" s="18">
        <v>4.2</v>
      </c>
    </row>
    <row r="10" spans="1:13" x14ac:dyDescent="0.25">
      <c r="A10" s="16">
        <v>450</v>
      </c>
      <c r="B10" s="16">
        <v>3.16</v>
      </c>
      <c r="C10" s="18">
        <v>0.17</v>
      </c>
      <c r="D10" s="18">
        <v>0.34</v>
      </c>
      <c r="E10" s="18">
        <v>0.51</v>
      </c>
      <c r="F10" s="18">
        <v>0.68</v>
      </c>
      <c r="G10" s="18">
        <v>0.85</v>
      </c>
      <c r="H10" s="18">
        <v>1.02</v>
      </c>
      <c r="I10" s="18">
        <v>1.36</v>
      </c>
      <c r="J10" s="18">
        <v>1.7</v>
      </c>
      <c r="K10" s="18">
        <v>2.5499999999999998</v>
      </c>
      <c r="L10" s="18">
        <v>3.4</v>
      </c>
      <c r="M10" s="18">
        <v>5.0999999999999996</v>
      </c>
    </row>
    <row r="11" spans="1:13" x14ac:dyDescent="0.25">
      <c r="A11" s="16">
        <v>500</v>
      </c>
      <c r="B11" s="16">
        <v>3.51</v>
      </c>
      <c r="C11" s="18">
        <v>0.21</v>
      </c>
      <c r="D11" s="18">
        <v>0.42</v>
      </c>
      <c r="E11" s="18">
        <v>0.63</v>
      </c>
      <c r="F11" s="18">
        <v>0.84</v>
      </c>
      <c r="G11" s="18">
        <v>1.05</v>
      </c>
      <c r="H11" s="18">
        <v>1.26</v>
      </c>
      <c r="I11" s="18">
        <v>1.68</v>
      </c>
      <c r="J11" s="18">
        <v>2.1</v>
      </c>
      <c r="K11" s="18">
        <v>3.15</v>
      </c>
      <c r="L11" s="18">
        <v>4.2</v>
      </c>
      <c r="M11" s="18">
        <v>6.3</v>
      </c>
    </row>
    <row r="12" spans="1:13" x14ac:dyDescent="0.25">
      <c r="A12" s="16">
        <v>600</v>
      </c>
      <c r="B12" s="16">
        <v>4.21</v>
      </c>
      <c r="C12" s="18">
        <v>0.28999999999999998</v>
      </c>
      <c r="D12" s="18">
        <v>0.57999999999999996</v>
      </c>
      <c r="E12" s="18">
        <v>0.87</v>
      </c>
      <c r="F12" s="18">
        <v>1.1599999999999999</v>
      </c>
      <c r="G12" s="18">
        <v>1.45</v>
      </c>
      <c r="H12" s="18">
        <v>1.74</v>
      </c>
      <c r="I12" s="18">
        <v>2.3199999999999998</v>
      </c>
      <c r="J12" s="18">
        <v>2.9</v>
      </c>
      <c r="K12" s="18">
        <v>4.3499999999999996</v>
      </c>
      <c r="L12" s="18">
        <v>5.8</v>
      </c>
      <c r="M12" s="18">
        <v>8.6999999999999993</v>
      </c>
    </row>
    <row r="13" spans="1:13" x14ac:dyDescent="0.25">
      <c r="A13" s="16">
        <v>700</v>
      </c>
      <c r="B13" s="16">
        <v>4.91</v>
      </c>
      <c r="C13" s="18">
        <v>0.39</v>
      </c>
      <c r="D13" s="18">
        <v>0.77</v>
      </c>
      <c r="E13" s="18">
        <v>1.1599999999999999</v>
      </c>
      <c r="F13" s="18">
        <v>1.54</v>
      </c>
      <c r="G13" s="18">
        <v>1.93</v>
      </c>
      <c r="H13" s="18">
        <v>2.31</v>
      </c>
      <c r="I13" s="18">
        <v>3.08</v>
      </c>
      <c r="J13" s="18">
        <v>3.85</v>
      </c>
      <c r="K13" s="18">
        <v>5.78</v>
      </c>
      <c r="L13" s="18">
        <v>7.7</v>
      </c>
      <c r="M13" s="18">
        <v>11.55</v>
      </c>
    </row>
    <row r="14" spans="1:13" x14ac:dyDescent="0.25">
      <c r="A14" s="16">
        <v>800</v>
      </c>
      <c r="B14" s="16">
        <v>5.61</v>
      </c>
      <c r="C14" s="18">
        <v>0.51</v>
      </c>
      <c r="D14" s="18">
        <v>1.01</v>
      </c>
      <c r="E14" s="18">
        <v>1.52</v>
      </c>
      <c r="F14" s="18">
        <v>2.02</v>
      </c>
      <c r="G14" s="18">
        <v>2.5299999999999998</v>
      </c>
      <c r="H14" s="18">
        <v>3.03</v>
      </c>
      <c r="I14" s="18">
        <v>4.04</v>
      </c>
      <c r="J14" s="18">
        <v>5.05</v>
      </c>
      <c r="K14" s="18">
        <v>7.58</v>
      </c>
      <c r="L14" s="18">
        <v>10.1</v>
      </c>
      <c r="M14" s="18">
        <v>15.15</v>
      </c>
    </row>
    <row r="15" spans="1:13" x14ac:dyDescent="0.25">
      <c r="A15" s="16">
        <v>900</v>
      </c>
      <c r="B15" s="16">
        <v>6.31</v>
      </c>
      <c r="C15" s="18">
        <v>0.64</v>
      </c>
      <c r="D15" s="18">
        <v>1.28</v>
      </c>
      <c r="E15" s="18">
        <v>1.92</v>
      </c>
      <c r="F15" s="18">
        <v>2.56</v>
      </c>
      <c r="G15" s="18">
        <v>3.2</v>
      </c>
      <c r="H15" s="18">
        <v>3.84</v>
      </c>
      <c r="I15" s="18">
        <v>5.12</v>
      </c>
      <c r="J15" s="18">
        <v>6.4</v>
      </c>
      <c r="K15" s="18">
        <v>9.6</v>
      </c>
      <c r="L15" s="18">
        <v>12.8</v>
      </c>
      <c r="M15" s="22" t="s">
        <v>0</v>
      </c>
    </row>
    <row r="16" spans="1:13" x14ac:dyDescent="0.25">
      <c r="A16" s="16">
        <v>1000</v>
      </c>
      <c r="B16" s="16">
        <v>7.02</v>
      </c>
      <c r="C16" s="18">
        <v>0.79</v>
      </c>
      <c r="D16" s="18">
        <v>1.57</v>
      </c>
      <c r="E16" s="18">
        <v>2.36</v>
      </c>
      <c r="F16" s="18">
        <v>3.14</v>
      </c>
      <c r="G16" s="18">
        <v>3.93</v>
      </c>
      <c r="H16" s="18">
        <v>4.71</v>
      </c>
      <c r="I16" s="18">
        <v>6.28</v>
      </c>
      <c r="J16" s="18">
        <v>7.85</v>
      </c>
      <c r="K16" s="18">
        <v>11.78</v>
      </c>
      <c r="L16" s="18">
        <v>15.7</v>
      </c>
      <c r="M16" s="22" t="s">
        <v>0</v>
      </c>
    </row>
    <row r="17" spans="1:13" x14ac:dyDescent="0.25">
      <c r="A17" s="205" t="s">
        <v>10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7"/>
    </row>
  </sheetData>
  <sheetProtection algorithmName="SHA-512" hashValue="WXdZiNfuu1g5OCamFY1INPNRQdC3KCZ7NDPw7wLRMJXuUBnQoroK/nWHDHjLICxvzqJH4Rr1Y5ejTpMLtvIkCw==" saltValue="GwVH/03qzyiXwPx+DD22eQ==" spinCount="100000" sheet="1" objects="1" scenarios="1"/>
  <mergeCells count="2">
    <mergeCell ref="C1:M1"/>
    <mergeCell ref="A17:M17"/>
  </mergeCells>
  <pageMargins left="0.69999998807907104" right="0.69999998807907104" top="0.78736108541488647" bottom="0.78736108541488647" header="0.30000001192092896" footer="0.30000001192092896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 enableFormatConditionsCalculation="0">
    <tabColor theme="9" tint="0.79998168889431442"/>
  </sheetPr>
  <dimension ref="A1:W46"/>
  <sheetViews>
    <sheetView workbookViewId="0">
      <selection activeCell="C22" sqref="C22"/>
    </sheetView>
  </sheetViews>
  <sheetFormatPr baseColWidth="10" defaultColWidth="11" defaultRowHeight="15" x14ac:dyDescent="0.25"/>
  <cols>
    <col min="1" max="13" width="8.140625" customWidth="1"/>
    <col min="14" max="23" width="6.85546875" customWidth="1"/>
    <col min="24" max="24" width="9.140625" customWidth="1"/>
  </cols>
  <sheetData>
    <row r="1" spans="1:13" x14ac:dyDescent="0.25">
      <c r="A1" s="3" t="s">
        <v>76</v>
      </c>
      <c r="B1" s="3" t="s">
        <v>87</v>
      </c>
      <c r="C1" s="199" t="s">
        <v>58</v>
      </c>
      <c r="D1" s="200"/>
      <c r="E1" s="200"/>
      <c r="F1" s="200"/>
      <c r="G1" s="200"/>
      <c r="H1" s="200"/>
      <c r="I1" s="200"/>
      <c r="J1" s="200"/>
      <c r="K1" s="200"/>
      <c r="L1" s="200"/>
      <c r="M1" s="201"/>
    </row>
    <row r="2" spans="1:13" x14ac:dyDescent="0.25">
      <c r="A2" s="21" t="s">
        <v>26</v>
      </c>
      <c r="B2" s="21" t="s">
        <v>6</v>
      </c>
      <c r="C2" s="16">
        <v>100</v>
      </c>
      <c r="D2" s="16">
        <v>150</v>
      </c>
      <c r="E2" s="16">
        <v>200</v>
      </c>
      <c r="F2" s="16">
        <v>300</v>
      </c>
      <c r="G2" s="16">
        <v>400</v>
      </c>
      <c r="H2" s="16">
        <v>500</v>
      </c>
      <c r="I2" s="16">
        <v>600</v>
      </c>
      <c r="J2" s="16">
        <v>700</v>
      </c>
      <c r="K2" s="16">
        <v>800</v>
      </c>
      <c r="L2" s="16">
        <v>900</v>
      </c>
      <c r="M2" s="16">
        <v>1000</v>
      </c>
    </row>
    <row r="3" spans="1:13" x14ac:dyDescent="0.25">
      <c r="A3" s="16">
        <v>200</v>
      </c>
      <c r="B3" s="16">
        <v>0.75</v>
      </c>
      <c r="C3" s="18">
        <v>7.0000000000000007E-2</v>
      </c>
      <c r="D3" s="18">
        <v>0.11</v>
      </c>
      <c r="E3" s="18">
        <v>0.14000000000000001</v>
      </c>
      <c r="F3" s="18">
        <v>0.21</v>
      </c>
      <c r="G3" s="18">
        <v>0.28000000000000003</v>
      </c>
      <c r="H3" s="18">
        <v>0.35</v>
      </c>
      <c r="I3" s="18">
        <v>0.42</v>
      </c>
      <c r="J3" s="18">
        <v>0.49</v>
      </c>
      <c r="K3" s="18">
        <v>0.56000000000000005</v>
      </c>
      <c r="L3" s="18">
        <v>0.63</v>
      </c>
      <c r="M3" s="18">
        <v>0.7</v>
      </c>
    </row>
    <row r="4" spans="1:13" x14ac:dyDescent="0.25">
      <c r="A4" s="16">
        <v>250</v>
      </c>
      <c r="B4" s="16">
        <v>0.94</v>
      </c>
      <c r="C4" s="18">
        <v>0.11</v>
      </c>
      <c r="D4" s="18">
        <v>0.17</v>
      </c>
      <c r="E4" s="18">
        <v>0.22</v>
      </c>
      <c r="F4" s="18">
        <v>0.33</v>
      </c>
      <c r="G4" s="18">
        <v>0.44</v>
      </c>
      <c r="H4" s="18">
        <v>0.55000000000000004</v>
      </c>
      <c r="I4" s="18">
        <v>0.66</v>
      </c>
      <c r="J4" s="18">
        <v>0.77</v>
      </c>
      <c r="K4" s="18">
        <v>0.88</v>
      </c>
      <c r="L4" s="18">
        <v>0.99</v>
      </c>
      <c r="M4" s="18">
        <v>1.1000000000000001</v>
      </c>
    </row>
    <row r="5" spans="1:13" x14ac:dyDescent="0.25">
      <c r="A5" s="16">
        <v>300</v>
      </c>
      <c r="B5" s="16">
        <v>1.1299999999999999</v>
      </c>
      <c r="C5" s="18">
        <v>0.16</v>
      </c>
      <c r="D5" s="18">
        <v>0.24</v>
      </c>
      <c r="E5" s="18">
        <v>0.32</v>
      </c>
      <c r="F5" s="18">
        <v>0.48</v>
      </c>
      <c r="G5" s="18">
        <v>0.64</v>
      </c>
      <c r="H5" s="18">
        <v>0.8</v>
      </c>
      <c r="I5" s="18">
        <v>0.96</v>
      </c>
      <c r="J5" s="18">
        <v>1.1200000000000001</v>
      </c>
      <c r="K5" s="18">
        <v>1.28</v>
      </c>
      <c r="L5" s="18">
        <v>1.44</v>
      </c>
      <c r="M5" s="18">
        <v>1.6</v>
      </c>
    </row>
    <row r="6" spans="1:13" x14ac:dyDescent="0.25">
      <c r="A6" s="16">
        <v>350</v>
      </c>
      <c r="B6" s="16">
        <v>1.32</v>
      </c>
      <c r="C6" s="18">
        <v>0.22</v>
      </c>
      <c r="D6" s="18">
        <v>0.33</v>
      </c>
      <c r="E6" s="18">
        <v>0.44</v>
      </c>
      <c r="F6" s="18">
        <v>0.66</v>
      </c>
      <c r="G6" s="18">
        <v>0.88</v>
      </c>
      <c r="H6" s="18">
        <v>1.1000000000000001</v>
      </c>
      <c r="I6" s="18">
        <v>1.32</v>
      </c>
      <c r="J6" s="18">
        <v>1.54</v>
      </c>
      <c r="K6" s="18">
        <v>1.76</v>
      </c>
      <c r="L6" s="18">
        <v>1.98</v>
      </c>
      <c r="M6" s="18">
        <v>2.2000000000000002</v>
      </c>
    </row>
    <row r="7" spans="1:13" x14ac:dyDescent="0.25">
      <c r="A7" s="16">
        <v>400</v>
      </c>
      <c r="B7" s="16">
        <v>1.51</v>
      </c>
      <c r="C7" s="18">
        <v>0.28000000000000003</v>
      </c>
      <c r="D7" s="18">
        <v>0.42</v>
      </c>
      <c r="E7" s="18">
        <v>0.56000000000000005</v>
      </c>
      <c r="F7" s="18">
        <v>0.84</v>
      </c>
      <c r="G7" s="18">
        <v>1.1200000000000001</v>
      </c>
      <c r="H7" s="18">
        <v>1.4</v>
      </c>
      <c r="I7" s="18">
        <v>1.68</v>
      </c>
      <c r="J7" s="18">
        <v>1.96</v>
      </c>
      <c r="K7" s="18">
        <v>2.2400000000000002</v>
      </c>
      <c r="L7" s="18">
        <v>2.52</v>
      </c>
      <c r="M7" s="18">
        <v>2.8</v>
      </c>
    </row>
    <row r="8" spans="1:13" x14ac:dyDescent="0.25">
      <c r="A8" s="16">
        <v>450</v>
      </c>
      <c r="B8" s="16">
        <v>1.7</v>
      </c>
      <c r="C8" s="18">
        <v>0.35</v>
      </c>
      <c r="D8" s="18">
        <v>0.53</v>
      </c>
      <c r="E8" s="18">
        <v>0.7</v>
      </c>
      <c r="F8" s="18">
        <v>1.05</v>
      </c>
      <c r="G8" s="18">
        <v>1.4</v>
      </c>
      <c r="H8" s="18">
        <v>1.75</v>
      </c>
      <c r="I8" s="18">
        <v>2.1</v>
      </c>
      <c r="J8" s="18">
        <v>2.4500000000000002</v>
      </c>
      <c r="K8" s="18">
        <v>2.8</v>
      </c>
      <c r="L8" s="18">
        <v>3.15</v>
      </c>
      <c r="M8" s="18">
        <v>3.5</v>
      </c>
    </row>
    <row r="9" spans="1:13" x14ac:dyDescent="0.25">
      <c r="A9" s="16">
        <v>500</v>
      </c>
      <c r="B9" s="16">
        <v>1.89</v>
      </c>
      <c r="C9" s="18">
        <v>0.42</v>
      </c>
      <c r="D9" s="18">
        <v>0.63</v>
      </c>
      <c r="E9" s="18">
        <v>0.84</v>
      </c>
      <c r="F9" s="18">
        <v>1.26</v>
      </c>
      <c r="G9" s="18">
        <v>1.68</v>
      </c>
      <c r="H9" s="18">
        <v>2.1</v>
      </c>
      <c r="I9" s="18">
        <v>2.52</v>
      </c>
      <c r="J9" s="18">
        <v>2.94</v>
      </c>
      <c r="K9" s="18">
        <v>3.36</v>
      </c>
      <c r="L9" s="18">
        <v>3.78</v>
      </c>
      <c r="M9" s="18">
        <v>4.2</v>
      </c>
    </row>
    <row r="10" spans="1:13" x14ac:dyDescent="0.25">
      <c r="A10" s="16">
        <v>600</v>
      </c>
      <c r="B10" s="16">
        <v>2.2599999999999998</v>
      </c>
      <c r="C10" s="18">
        <v>0.57999999999999996</v>
      </c>
      <c r="D10" s="18">
        <v>0.87</v>
      </c>
      <c r="E10" s="18">
        <v>1.1599999999999999</v>
      </c>
      <c r="F10" s="18">
        <v>1.74</v>
      </c>
      <c r="G10" s="18">
        <v>2.3199999999999998</v>
      </c>
      <c r="H10" s="18">
        <v>2.9</v>
      </c>
      <c r="I10" s="18">
        <v>3.48</v>
      </c>
      <c r="J10" s="18">
        <v>4.0599999999999996</v>
      </c>
      <c r="K10" s="18">
        <v>4.6399999999999997</v>
      </c>
      <c r="L10" s="18">
        <v>5.22</v>
      </c>
      <c r="M10" s="18">
        <v>5.8</v>
      </c>
    </row>
    <row r="11" spans="1:13" x14ac:dyDescent="0.25">
      <c r="A11" s="16">
        <v>700</v>
      </c>
      <c r="B11" s="16">
        <v>2.64</v>
      </c>
      <c r="C11" s="18">
        <v>0.77</v>
      </c>
      <c r="D11" s="18">
        <v>1.1599999999999999</v>
      </c>
      <c r="E11" s="18">
        <v>1.54</v>
      </c>
      <c r="F11" s="18">
        <v>2.31</v>
      </c>
      <c r="G11" s="18">
        <v>3.08</v>
      </c>
      <c r="H11" s="18">
        <v>3.85</v>
      </c>
      <c r="I11" s="18">
        <v>4.62</v>
      </c>
      <c r="J11" s="18">
        <v>5.39</v>
      </c>
      <c r="K11" s="18">
        <v>6.16</v>
      </c>
      <c r="L11" s="18">
        <v>6.93</v>
      </c>
      <c r="M11" s="18">
        <v>7.7</v>
      </c>
    </row>
    <row r="12" spans="1:13" x14ac:dyDescent="0.25">
      <c r="A12" s="16">
        <v>800</v>
      </c>
      <c r="B12" s="16">
        <v>3.02</v>
      </c>
      <c r="C12" s="18">
        <v>0.98</v>
      </c>
      <c r="D12" s="18">
        <v>1.47</v>
      </c>
      <c r="E12" s="18">
        <v>1.96</v>
      </c>
      <c r="F12" s="18">
        <v>2.94</v>
      </c>
      <c r="G12" s="18">
        <v>3.92</v>
      </c>
      <c r="H12" s="18">
        <v>4.9000000000000004</v>
      </c>
      <c r="I12" s="18">
        <v>5.88</v>
      </c>
      <c r="J12" s="18">
        <v>6.86</v>
      </c>
      <c r="K12" s="18">
        <v>7.84</v>
      </c>
      <c r="L12" s="18">
        <v>8.82</v>
      </c>
      <c r="M12" s="18">
        <v>9.8000000000000007</v>
      </c>
    </row>
    <row r="13" spans="1:13" x14ac:dyDescent="0.25">
      <c r="A13" s="16">
        <v>900</v>
      </c>
      <c r="B13" s="16">
        <v>3.4</v>
      </c>
      <c r="C13" s="18">
        <v>1.25</v>
      </c>
      <c r="D13" s="18">
        <v>1.88</v>
      </c>
      <c r="E13" s="18">
        <v>2.5</v>
      </c>
      <c r="F13" s="18">
        <v>3.75</v>
      </c>
      <c r="G13" s="18">
        <v>5</v>
      </c>
      <c r="H13" s="18">
        <v>6.25</v>
      </c>
      <c r="I13" s="18">
        <v>7.5</v>
      </c>
      <c r="J13" s="18">
        <v>8.75</v>
      </c>
      <c r="K13" s="18">
        <v>10</v>
      </c>
      <c r="L13" s="18">
        <v>11.25</v>
      </c>
      <c r="M13" s="22" t="s">
        <v>0</v>
      </c>
    </row>
    <row r="14" spans="1:13" x14ac:dyDescent="0.25">
      <c r="A14" s="16">
        <v>1000</v>
      </c>
      <c r="B14" s="16">
        <v>3.77</v>
      </c>
      <c r="C14" s="18">
        <v>1.5</v>
      </c>
      <c r="D14" s="18">
        <v>2.25</v>
      </c>
      <c r="E14" s="18">
        <v>3</v>
      </c>
      <c r="F14" s="18">
        <v>4.5</v>
      </c>
      <c r="G14" s="18">
        <v>6</v>
      </c>
      <c r="H14" s="18">
        <v>7.5</v>
      </c>
      <c r="I14" s="18">
        <v>9</v>
      </c>
      <c r="J14" s="18">
        <v>10.5</v>
      </c>
      <c r="K14" s="22" t="s">
        <v>0</v>
      </c>
      <c r="L14" s="22" t="s">
        <v>0</v>
      </c>
      <c r="M14" s="22" t="s">
        <v>0</v>
      </c>
    </row>
    <row r="15" spans="1:13" x14ac:dyDescent="0.25">
      <c r="A15" s="16">
        <v>1100</v>
      </c>
      <c r="B15" s="16">
        <v>4.1500000000000004</v>
      </c>
      <c r="C15" s="18">
        <v>1.75</v>
      </c>
      <c r="D15" s="18">
        <v>2.63</v>
      </c>
      <c r="E15" s="18">
        <v>3.5</v>
      </c>
      <c r="F15" s="18">
        <v>5.25</v>
      </c>
      <c r="G15" s="18">
        <v>7</v>
      </c>
      <c r="H15" s="18">
        <v>8.75</v>
      </c>
      <c r="I15" s="18">
        <v>10.5</v>
      </c>
      <c r="J15" s="22" t="s">
        <v>0</v>
      </c>
      <c r="K15" s="22" t="s">
        <v>0</v>
      </c>
      <c r="L15" s="22" t="s">
        <v>0</v>
      </c>
      <c r="M15" s="22" t="s">
        <v>0</v>
      </c>
    </row>
    <row r="16" spans="1:13" x14ac:dyDescent="0.25">
      <c r="A16" s="16">
        <v>1200</v>
      </c>
      <c r="B16" s="16">
        <v>4.53</v>
      </c>
      <c r="C16" s="18">
        <v>2.0499999999999998</v>
      </c>
      <c r="D16" s="18">
        <v>3.08</v>
      </c>
      <c r="E16" s="18">
        <v>4.0999999999999996</v>
      </c>
      <c r="F16" s="18">
        <v>6.15</v>
      </c>
      <c r="G16" s="18">
        <v>8.1999999999999993</v>
      </c>
      <c r="H16" s="18">
        <v>10.25</v>
      </c>
      <c r="I16" s="22" t="s">
        <v>0</v>
      </c>
      <c r="J16" s="22" t="s">
        <v>0</v>
      </c>
      <c r="K16" s="22" t="s">
        <v>0</v>
      </c>
      <c r="L16" s="22" t="s">
        <v>0</v>
      </c>
      <c r="M16" s="22" t="s">
        <v>0</v>
      </c>
    </row>
    <row r="17" spans="1:13" x14ac:dyDescent="0.25">
      <c r="A17" s="16">
        <v>1300</v>
      </c>
      <c r="B17" s="16">
        <v>4.9000000000000004</v>
      </c>
      <c r="C17" s="18">
        <v>2.35</v>
      </c>
      <c r="D17" s="18">
        <v>3.53</v>
      </c>
      <c r="E17" s="18">
        <v>4.7</v>
      </c>
      <c r="F17" s="18">
        <v>7.05</v>
      </c>
      <c r="G17" s="18">
        <v>9.4</v>
      </c>
      <c r="H17" s="18">
        <v>11.75</v>
      </c>
      <c r="I17" s="22" t="s">
        <v>0</v>
      </c>
      <c r="J17" s="22" t="s">
        <v>0</v>
      </c>
      <c r="K17" s="22" t="s">
        <v>0</v>
      </c>
      <c r="L17" s="22" t="s">
        <v>0</v>
      </c>
      <c r="M17" s="22" t="s">
        <v>0</v>
      </c>
    </row>
    <row r="18" spans="1:13" x14ac:dyDescent="0.25">
      <c r="A18" s="16">
        <v>1400</v>
      </c>
      <c r="B18" s="16">
        <v>5.28</v>
      </c>
      <c r="C18" s="18">
        <v>2.68</v>
      </c>
      <c r="D18" s="18">
        <v>4.0199999999999996</v>
      </c>
      <c r="E18" s="18">
        <v>5.36</v>
      </c>
      <c r="F18" s="18">
        <v>8.0399999999999991</v>
      </c>
      <c r="G18" s="18">
        <v>10.72</v>
      </c>
      <c r="H18" s="22" t="s">
        <v>0</v>
      </c>
      <c r="I18" s="22" t="s">
        <v>0</v>
      </c>
      <c r="J18" s="22" t="s">
        <v>0</v>
      </c>
      <c r="K18" s="22" t="s">
        <v>0</v>
      </c>
      <c r="L18" s="22" t="s">
        <v>0</v>
      </c>
      <c r="M18" s="22" t="s">
        <v>0</v>
      </c>
    </row>
    <row r="19" spans="1:13" x14ac:dyDescent="0.25">
      <c r="A19" s="16">
        <v>1500</v>
      </c>
      <c r="B19" s="16">
        <v>5.66</v>
      </c>
      <c r="C19" s="18">
        <v>3.05</v>
      </c>
      <c r="D19" s="18">
        <v>4.58</v>
      </c>
      <c r="E19" s="18">
        <v>6.1</v>
      </c>
      <c r="F19" s="18">
        <v>9.15</v>
      </c>
      <c r="G19" s="22" t="s">
        <v>0</v>
      </c>
      <c r="H19" s="22" t="s">
        <v>0</v>
      </c>
      <c r="I19" s="22" t="s">
        <v>0</v>
      </c>
      <c r="J19" s="22" t="s">
        <v>0</v>
      </c>
      <c r="K19" s="22" t="s">
        <v>0</v>
      </c>
      <c r="L19" s="22" t="s">
        <v>0</v>
      </c>
      <c r="M19" s="22" t="s">
        <v>0</v>
      </c>
    </row>
    <row r="20" spans="1:13" x14ac:dyDescent="0.25">
      <c r="A20" s="16">
        <v>1600</v>
      </c>
      <c r="B20" s="16">
        <v>6.04</v>
      </c>
      <c r="C20" s="18">
        <v>3.45</v>
      </c>
      <c r="D20" s="18">
        <v>5.18</v>
      </c>
      <c r="E20" s="18">
        <v>6.9</v>
      </c>
      <c r="F20" s="18">
        <v>10.35</v>
      </c>
      <c r="G20" s="22" t="s">
        <v>0</v>
      </c>
      <c r="H20" s="22" t="s">
        <v>0</v>
      </c>
      <c r="I20" s="22" t="s">
        <v>0</v>
      </c>
      <c r="J20" s="22" t="s">
        <v>0</v>
      </c>
      <c r="K20" s="22" t="s">
        <v>0</v>
      </c>
      <c r="L20" s="22" t="s">
        <v>0</v>
      </c>
      <c r="M20" s="22" t="s">
        <v>0</v>
      </c>
    </row>
    <row r="21" spans="1:13" x14ac:dyDescent="0.25">
      <c r="A21" s="16">
        <v>1700</v>
      </c>
      <c r="B21" s="16">
        <v>6.41</v>
      </c>
      <c r="C21" s="18">
        <v>3.85</v>
      </c>
      <c r="D21" s="18">
        <v>5.78</v>
      </c>
      <c r="E21" s="18">
        <v>7.7</v>
      </c>
      <c r="F21" s="18">
        <v>11.55</v>
      </c>
      <c r="G21" s="22" t="s">
        <v>0</v>
      </c>
      <c r="H21" s="22" t="s">
        <v>0</v>
      </c>
      <c r="I21" s="22" t="s">
        <v>0</v>
      </c>
      <c r="J21" s="22" t="s">
        <v>0</v>
      </c>
      <c r="K21" s="22" t="s">
        <v>0</v>
      </c>
      <c r="L21" s="22" t="s">
        <v>0</v>
      </c>
      <c r="M21" s="22" t="s">
        <v>0</v>
      </c>
    </row>
    <row r="22" spans="1:13" x14ac:dyDescent="0.25">
      <c r="A22" s="16">
        <v>1800</v>
      </c>
      <c r="B22" s="16">
        <v>6.79</v>
      </c>
      <c r="C22" s="18">
        <v>4.25</v>
      </c>
      <c r="D22" s="18">
        <v>6.38</v>
      </c>
      <c r="E22" s="18">
        <v>8.5</v>
      </c>
      <c r="F22" s="22" t="s">
        <v>0</v>
      </c>
      <c r="G22" s="22" t="s">
        <v>0</v>
      </c>
      <c r="H22" s="22" t="s">
        <v>0</v>
      </c>
      <c r="I22" s="22" t="s">
        <v>0</v>
      </c>
      <c r="J22" s="22" t="s">
        <v>0</v>
      </c>
      <c r="K22" s="22" t="s">
        <v>0</v>
      </c>
      <c r="L22" s="22" t="s">
        <v>0</v>
      </c>
      <c r="M22" s="22" t="s">
        <v>0</v>
      </c>
    </row>
    <row r="23" spans="1:13" x14ac:dyDescent="0.25">
      <c r="A23" s="16">
        <v>1900</v>
      </c>
      <c r="B23" s="16">
        <v>7.17</v>
      </c>
      <c r="C23" s="18">
        <v>4.7</v>
      </c>
      <c r="D23" s="18">
        <v>7.05</v>
      </c>
      <c r="E23" s="18">
        <v>9.4</v>
      </c>
      <c r="F23" s="22" t="s">
        <v>0</v>
      </c>
      <c r="G23" s="22" t="s">
        <v>0</v>
      </c>
      <c r="H23" s="22" t="s">
        <v>0</v>
      </c>
      <c r="I23" s="22" t="s">
        <v>0</v>
      </c>
      <c r="J23" s="22" t="s">
        <v>0</v>
      </c>
      <c r="K23" s="22" t="s">
        <v>0</v>
      </c>
      <c r="L23" s="22" t="s">
        <v>0</v>
      </c>
      <c r="M23" s="22" t="s">
        <v>0</v>
      </c>
    </row>
    <row r="24" spans="1:13" x14ac:dyDescent="0.25">
      <c r="A24" s="16">
        <v>2000</v>
      </c>
      <c r="B24" s="16">
        <v>7.55</v>
      </c>
      <c r="C24" s="18">
        <v>5.2</v>
      </c>
      <c r="D24" s="18">
        <v>7.8</v>
      </c>
      <c r="E24" s="18">
        <v>10.4</v>
      </c>
      <c r="F24" s="22" t="s">
        <v>0</v>
      </c>
      <c r="G24" s="22" t="s">
        <v>0</v>
      </c>
      <c r="H24" s="22" t="s">
        <v>0</v>
      </c>
      <c r="I24" s="22" t="s">
        <v>0</v>
      </c>
      <c r="J24" s="22" t="s">
        <v>0</v>
      </c>
      <c r="K24" s="22" t="s">
        <v>0</v>
      </c>
      <c r="L24" s="22" t="s">
        <v>0</v>
      </c>
      <c r="M24" s="22" t="s">
        <v>0</v>
      </c>
    </row>
    <row r="25" spans="1:13" x14ac:dyDescent="0.25">
      <c r="A25" s="205" t="s">
        <v>10</v>
      </c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7"/>
    </row>
    <row r="34" spans="1:23" x14ac:dyDescent="0.25">
      <c r="B34" t="s">
        <v>31</v>
      </c>
    </row>
    <row r="35" spans="1:23" x14ac:dyDescent="0.25">
      <c r="A35" s="65" t="s">
        <v>64</v>
      </c>
      <c r="B35" s="16">
        <v>200</v>
      </c>
      <c r="C35" s="16">
        <v>250</v>
      </c>
      <c r="D35" s="16">
        <v>300</v>
      </c>
      <c r="E35" s="16">
        <v>350</v>
      </c>
      <c r="F35" s="16">
        <v>400</v>
      </c>
      <c r="G35" s="16">
        <v>450</v>
      </c>
      <c r="H35" s="16">
        <v>500</v>
      </c>
      <c r="I35" s="16">
        <v>600</v>
      </c>
      <c r="J35" s="16">
        <v>700</v>
      </c>
      <c r="K35" s="16">
        <v>800</v>
      </c>
      <c r="L35" s="16">
        <v>900</v>
      </c>
      <c r="M35" s="16">
        <v>1000</v>
      </c>
      <c r="N35" s="16">
        <v>1100</v>
      </c>
      <c r="O35" s="16">
        <v>1200</v>
      </c>
      <c r="P35" s="16">
        <v>1300</v>
      </c>
      <c r="Q35" s="16">
        <v>1400</v>
      </c>
      <c r="R35" s="16">
        <v>1500</v>
      </c>
      <c r="S35" s="16">
        <v>1600</v>
      </c>
      <c r="T35" s="16">
        <v>1700</v>
      </c>
      <c r="U35" s="16">
        <v>1800</v>
      </c>
      <c r="V35" s="16">
        <v>1900</v>
      </c>
      <c r="W35" s="16">
        <v>2000</v>
      </c>
    </row>
    <row r="36" spans="1:23" x14ac:dyDescent="0.25">
      <c r="A36" s="16">
        <v>100</v>
      </c>
      <c r="B36" s="18">
        <v>7.0000000000000007E-2</v>
      </c>
      <c r="C36" s="18">
        <v>0.11</v>
      </c>
      <c r="D36" s="18">
        <v>0.16</v>
      </c>
      <c r="E36" s="18">
        <v>0.22</v>
      </c>
      <c r="F36" s="18">
        <v>0.28000000000000003</v>
      </c>
      <c r="G36" s="18">
        <v>0.35</v>
      </c>
      <c r="H36" s="18">
        <v>0.42</v>
      </c>
      <c r="I36" s="18">
        <v>0.57999999999999996</v>
      </c>
      <c r="J36" s="18">
        <v>0.77</v>
      </c>
      <c r="K36" s="18">
        <v>0.98</v>
      </c>
      <c r="L36" s="18">
        <v>1.25</v>
      </c>
      <c r="M36" s="18">
        <v>1.5</v>
      </c>
      <c r="N36" s="18">
        <v>1.75</v>
      </c>
      <c r="O36" s="18">
        <v>2.0499999999999998</v>
      </c>
      <c r="P36" s="18">
        <v>2.35</v>
      </c>
      <c r="Q36" s="18">
        <v>2.68</v>
      </c>
      <c r="R36" s="18">
        <v>3.05</v>
      </c>
      <c r="S36" s="18">
        <v>3.45</v>
      </c>
      <c r="T36" s="18">
        <v>3.85</v>
      </c>
      <c r="U36" s="18">
        <v>4.25</v>
      </c>
      <c r="V36" s="18">
        <v>4.7</v>
      </c>
      <c r="W36" s="18">
        <v>5.2</v>
      </c>
    </row>
    <row r="37" spans="1:23" x14ac:dyDescent="0.25">
      <c r="A37" s="16">
        <v>150</v>
      </c>
      <c r="B37" s="18">
        <v>0.11</v>
      </c>
      <c r="C37" s="18">
        <v>0.17</v>
      </c>
      <c r="D37" s="18">
        <v>0.24</v>
      </c>
      <c r="E37" s="18">
        <v>0.33</v>
      </c>
      <c r="F37" s="18">
        <v>0.42</v>
      </c>
      <c r="G37" s="18">
        <v>0.53</v>
      </c>
      <c r="H37" s="18">
        <v>0.63</v>
      </c>
      <c r="I37" s="18">
        <v>0.87</v>
      </c>
      <c r="J37" s="18">
        <v>1.1599999999999999</v>
      </c>
      <c r="K37" s="18">
        <v>1.47</v>
      </c>
      <c r="L37" s="18">
        <v>1.88</v>
      </c>
      <c r="M37" s="18">
        <v>2.25</v>
      </c>
      <c r="N37" s="18">
        <v>2.63</v>
      </c>
      <c r="O37" s="18">
        <v>3.08</v>
      </c>
      <c r="P37" s="18">
        <v>3.53</v>
      </c>
      <c r="Q37" s="18">
        <v>4.0199999999999996</v>
      </c>
      <c r="R37" s="18">
        <v>4.58</v>
      </c>
      <c r="S37" s="18">
        <v>5.18</v>
      </c>
      <c r="T37" s="18">
        <v>5.78</v>
      </c>
      <c r="U37" s="18">
        <v>6.38</v>
      </c>
      <c r="V37" s="18">
        <v>7.05</v>
      </c>
      <c r="W37" s="18">
        <v>7.8</v>
      </c>
    </row>
    <row r="38" spans="1:23" x14ac:dyDescent="0.25">
      <c r="A38" s="16">
        <v>200</v>
      </c>
      <c r="B38" s="18">
        <v>0.14000000000000001</v>
      </c>
      <c r="C38" s="18">
        <v>0.22</v>
      </c>
      <c r="D38" s="18">
        <v>0.32</v>
      </c>
      <c r="E38" s="18">
        <v>0.44</v>
      </c>
      <c r="F38" s="18">
        <v>0.56000000000000005</v>
      </c>
      <c r="G38" s="18">
        <v>0.7</v>
      </c>
      <c r="H38" s="18">
        <v>0.84</v>
      </c>
      <c r="I38" s="18">
        <v>1.1599999999999999</v>
      </c>
      <c r="J38" s="18">
        <v>1.54</v>
      </c>
      <c r="K38" s="18">
        <v>1.96</v>
      </c>
      <c r="L38" s="18">
        <v>2.5</v>
      </c>
      <c r="M38" s="18">
        <v>3</v>
      </c>
      <c r="N38" s="18">
        <v>3.5</v>
      </c>
      <c r="O38" s="18">
        <v>4.0999999999999996</v>
      </c>
      <c r="P38" s="18">
        <v>4.7</v>
      </c>
      <c r="Q38" s="18">
        <v>5.36</v>
      </c>
      <c r="R38" s="18">
        <v>6.1</v>
      </c>
      <c r="S38" s="18">
        <v>6.9</v>
      </c>
      <c r="T38" s="18">
        <v>7.7</v>
      </c>
      <c r="U38" s="18">
        <v>8.5</v>
      </c>
      <c r="V38" s="18">
        <v>9.4</v>
      </c>
      <c r="W38" s="18">
        <v>10.4</v>
      </c>
    </row>
    <row r="39" spans="1:23" x14ac:dyDescent="0.25">
      <c r="A39" s="16">
        <v>300</v>
      </c>
      <c r="B39" s="18">
        <v>0.21</v>
      </c>
      <c r="C39" s="18">
        <v>0.33</v>
      </c>
      <c r="D39" s="18">
        <v>0.48</v>
      </c>
      <c r="E39" s="18">
        <v>0.66</v>
      </c>
      <c r="F39" s="18">
        <v>0.84</v>
      </c>
      <c r="G39" s="18">
        <v>1.05</v>
      </c>
      <c r="H39" s="18">
        <v>1.26</v>
      </c>
      <c r="I39" s="18">
        <v>1.74</v>
      </c>
      <c r="J39" s="18">
        <v>2.31</v>
      </c>
      <c r="K39" s="18">
        <v>2.94</v>
      </c>
      <c r="L39" s="18">
        <v>3.75</v>
      </c>
      <c r="M39" s="18">
        <v>4.5</v>
      </c>
      <c r="N39" s="18">
        <v>5.25</v>
      </c>
      <c r="O39" s="18">
        <v>6.15</v>
      </c>
      <c r="P39" s="18">
        <v>7.05</v>
      </c>
      <c r="Q39" s="18">
        <v>8.0399999999999991</v>
      </c>
      <c r="R39" s="18">
        <v>9.15</v>
      </c>
      <c r="S39" s="18">
        <v>10.35</v>
      </c>
      <c r="T39" s="18">
        <v>11.55</v>
      </c>
      <c r="U39" s="22" t="s">
        <v>0</v>
      </c>
      <c r="V39" s="22" t="s">
        <v>0</v>
      </c>
      <c r="W39" s="22" t="s">
        <v>0</v>
      </c>
    </row>
    <row r="40" spans="1:23" x14ac:dyDescent="0.25">
      <c r="A40" s="16">
        <v>400</v>
      </c>
      <c r="B40" s="18">
        <v>0.28000000000000003</v>
      </c>
      <c r="C40" s="18">
        <v>0.44</v>
      </c>
      <c r="D40" s="18">
        <v>0.64</v>
      </c>
      <c r="E40" s="18">
        <v>0.88</v>
      </c>
      <c r="F40" s="18">
        <v>1.1200000000000001</v>
      </c>
      <c r="G40" s="18">
        <v>1.4</v>
      </c>
      <c r="H40" s="18">
        <v>1.68</v>
      </c>
      <c r="I40" s="18">
        <v>2.3199999999999998</v>
      </c>
      <c r="J40" s="18">
        <v>3.08</v>
      </c>
      <c r="K40" s="18">
        <v>3.92</v>
      </c>
      <c r="L40" s="18">
        <v>5</v>
      </c>
      <c r="M40" s="18">
        <v>6</v>
      </c>
      <c r="N40" s="18">
        <v>7</v>
      </c>
      <c r="O40" s="18">
        <v>8.1999999999999993</v>
      </c>
      <c r="P40" s="18">
        <v>9.4</v>
      </c>
      <c r="Q40" s="18">
        <v>10.72</v>
      </c>
      <c r="R40" s="22" t="s">
        <v>0</v>
      </c>
      <c r="S40" s="22" t="s">
        <v>0</v>
      </c>
      <c r="T40" s="22" t="s">
        <v>0</v>
      </c>
      <c r="U40" s="22" t="s">
        <v>0</v>
      </c>
      <c r="V40" s="22" t="s">
        <v>0</v>
      </c>
      <c r="W40" s="22" t="s">
        <v>0</v>
      </c>
    </row>
    <row r="41" spans="1:23" x14ac:dyDescent="0.25">
      <c r="A41" s="16">
        <v>500</v>
      </c>
      <c r="B41" s="18">
        <v>0.35</v>
      </c>
      <c r="C41" s="18">
        <v>0.55000000000000004</v>
      </c>
      <c r="D41" s="18">
        <v>0.8</v>
      </c>
      <c r="E41" s="18">
        <v>1.1000000000000001</v>
      </c>
      <c r="F41" s="18">
        <v>1.4</v>
      </c>
      <c r="G41" s="18">
        <v>1.75</v>
      </c>
      <c r="H41" s="18">
        <v>2.1</v>
      </c>
      <c r="I41" s="18">
        <v>2.9</v>
      </c>
      <c r="J41" s="18">
        <v>3.85</v>
      </c>
      <c r="K41" s="18">
        <v>4.9000000000000004</v>
      </c>
      <c r="L41" s="18">
        <v>6.25</v>
      </c>
      <c r="M41" s="18">
        <v>7.5</v>
      </c>
      <c r="N41" s="18">
        <v>8.75</v>
      </c>
      <c r="O41" s="18">
        <v>10.25</v>
      </c>
      <c r="P41" s="18">
        <v>11.75</v>
      </c>
      <c r="Q41" s="22" t="s">
        <v>0</v>
      </c>
      <c r="R41" s="22" t="s">
        <v>0</v>
      </c>
      <c r="S41" s="22" t="s">
        <v>0</v>
      </c>
      <c r="T41" s="22" t="s">
        <v>0</v>
      </c>
      <c r="U41" s="22" t="s">
        <v>0</v>
      </c>
      <c r="V41" s="22" t="s">
        <v>0</v>
      </c>
      <c r="W41" s="22" t="s">
        <v>0</v>
      </c>
    </row>
    <row r="42" spans="1:23" x14ac:dyDescent="0.25">
      <c r="A42" s="16">
        <v>600</v>
      </c>
      <c r="B42" s="18">
        <v>0.42</v>
      </c>
      <c r="C42" s="18">
        <v>0.66</v>
      </c>
      <c r="D42" s="18">
        <v>0.96</v>
      </c>
      <c r="E42" s="18">
        <v>1.32</v>
      </c>
      <c r="F42" s="18">
        <v>1.68</v>
      </c>
      <c r="G42" s="18">
        <v>2.1</v>
      </c>
      <c r="H42" s="18">
        <v>2.52</v>
      </c>
      <c r="I42" s="18">
        <v>3.48</v>
      </c>
      <c r="J42" s="18">
        <v>4.62</v>
      </c>
      <c r="K42" s="18">
        <v>5.88</v>
      </c>
      <c r="L42" s="18">
        <v>7.5</v>
      </c>
      <c r="M42" s="18">
        <v>9</v>
      </c>
      <c r="N42" s="18">
        <v>10.5</v>
      </c>
      <c r="O42" s="22" t="s">
        <v>0</v>
      </c>
      <c r="P42" s="22" t="s">
        <v>0</v>
      </c>
      <c r="Q42" s="22" t="s">
        <v>0</v>
      </c>
      <c r="R42" s="22" t="s">
        <v>0</v>
      </c>
      <c r="S42" s="22" t="s">
        <v>0</v>
      </c>
      <c r="T42" s="22" t="s">
        <v>0</v>
      </c>
      <c r="U42" s="22" t="s">
        <v>0</v>
      </c>
      <c r="V42" s="22" t="s">
        <v>0</v>
      </c>
      <c r="W42" s="22" t="s">
        <v>0</v>
      </c>
    </row>
    <row r="43" spans="1:23" x14ac:dyDescent="0.25">
      <c r="A43" s="16">
        <v>700</v>
      </c>
      <c r="B43" s="18">
        <v>0.49</v>
      </c>
      <c r="C43" s="18">
        <v>0.77</v>
      </c>
      <c r="D43" s="18">
        <v>1.1200000000000001</v>
      </c>
      <c r="E43" s="18">
        <v>1.54</v>
      </c>
      <c r="F43" s="18">
        <v>1.96</v>
      </c>
      <c r="G43" s="18">
        <v>2.4500000000000002</v>
      </c>
      <c r="H43" s="18">
        <v>2.94</v>
      </c>
      <c r="I43" s="18">
        <v>4.0599999999999996</v>
      </c>
      <c r="J43" s="18">
        <v>5.39</v>
      </c>
      <c r="K43" s="18">
        <v>6.86</v>
      </c>
      <c r="L43" s="18">
        <v>8.75</v>
      </c>
      <c r="M43" s="18">
        <v>10.5</v>
      </c>
      <c r="N43" s="22" t="s">
        <v>0</v>
      </c>
      <c r="O43" s="22" t="s">
        <v>0</v>
      </c>
      <c r="P43" s="22" t="s">
        <v>0</v>
      </c>
      <c r="Q43" s="22" t="s">
        <v>0</v>
      </c>
      <c r="R43" s="22" t="s">
        <v>0</v>
      </c>
      <c r="S43" s="22" t="s">
        <v>0</v>
      </c>
      <c r="T43" s="22" t="s">
        <v>0</v>
      </c>
      <c r="U43" s="22" t="s">
        <v>0</v>
      </c>
      <c r="V43" s="22" t="s">
        <v>0</v>
      </c>
      <c r="W43" s="22" t="s">
        <v>0</v>
      </c>
    </row>
    <row r="44" spans="1:23" x14ac:dyDescent="0.25">
      <c r="A44" s="16">
        <v>800</v>
      </c>
      <c r="B44" s="18">
        <v>0.56000000000000005</v>
      </c>
      <c r="C44" s="18">
        <v>0.88</v>
      </c>
      <c r="D44" s="18">
        <v>1.28</v>
      </c>
      <c r="E44" s="18">
        <v>1.76</v>
      </c>
      <c r="F44" s="18">
        <v>2.2400000000000002</v>
      </c>
      <c r="G44" s="18">
        <v>2.8</v>
      </c>
      <c r="H44" s="18">
        <v>3.36</v>
      </c>
      <c r="I44" s="18">
        <v>4.6399999999999997</v>
      </c>
      <c r="J44" s="18">
        <v>6.16</v>
      </c>
      <c r="K44" s="18">
        <v>7.84</v>
      </c>
      <c r="L44" s="18">
        <v>10</v>
      </c>
      <c r="M44" s="22" t="s">
        <v>0</v>
      </c>
      <c r="N44" s="22" t="s">
        <v>0</v>
      </c>
      <c r="O44" s="22" t="s">
        <v>0</v>
      </c>
      <c r="P44" s="22" t="s">
        <v>0</v>
      </c>
      <c r="Q44" s="22" t="s">
        <v>0</v>
      </c>
      <c r="R44" s="22" t="s">
        <v>0</v>
      </c>
      <c r="S44" s="22" t="s">
        <v>0</v>
      </c>
      <c r="T44" s="22" t="s">
        <v>0</v>
      </c>
      <c r="U44" s="22" t="s">
        <v>0</v>
      </c>
      <c r="V44" s="22" t="s">
        <v>0</v>
      </c>
      <c r="W44" s="22" t="s">
        <v>0</v>
      </c>
    </row>
    <row r="45" spans="1:23" x14ac:dyDescent="0.25">
      <c r="A45" s="16">
        <v>900</v>
      </c>
      <c r="B45" s="18">
        <v>0.63</v>
      </c>
      <c r="C45" s="18">
        <v>0.99</v>
      </c>
      <c r="D45" s="18">
        <v>1.44</v>
      </c>
      <c r="E45" s="18">
        <v>1.98</v>
      </c>
      <c r="F45" s="18">
        <v>2.52</v>
      </c>
      <c r="G45" s="18">
        <v>3.15</v>
      </c>
      <c r="H45" s="18">
        <v>3.78</v>
      </c>
      <c r="I45" s="18">
        <v>5.22</v>
      </c>
      <c r="J45" s="18">
        <v>6.93</v>
      </c>
      <c r="K45" s="18">
        <v>8.82</v>
      </c>
      <c r="L45" s="18">
        <v>11.25</v>
      </c>
      <c r="M45" s="22" t="s">
        <v>0</v>
      </c>
      <c r="N45" s="22" t="s">
        <v>0</v>
      </c>
      <c r="O45" s="22" t="s">
        <v>0</v>
      </c>
      <c r="P45" s="22" t="s">
        <v>0</v>
      </c>
      <c r="Q45" s="22" t="s">
        <v>0</v>
      </c>
      <c r="R45" s="22" t="s">
        <v>0</v>
      </c>
      <c r="S45" s="22" t="s">
        <v>0</v>
      </c>
      <c r="T45" s="22" t="s">
        <v>0</v>
      </c>
      <c r="U45" s="22" t="s">
        <v>0</v>
      </c>
      <c r="V45" s="22" t="s">
        <v>0</v>
      </c>
      <c r="W45" s="22" t="s">
        <v>0</v>
      </c>
    </row>
    <row r="46" spans="1:23" x14ac:dyDescent="0.25">
      <c r="A46" s="16">
        <v>1000</v>
      </c>
      <c r="B46" s="18">
        <v>0.7</v>
      </c>
      <c r="C46" s="18">
        <v>1.1000000000000001</v>
      </c>
      <c r="D46" s="18">
        <v>1.6</v>
      </c>
      <c r="E46" s="18">
        <v>2.2000000000000002</v>
      </c>
      <c r="F46" s="18">
        <v>2.8</v>
      </c>
      <c r="G46" s="18">
        <v>3.5</v>
      </c>
      <c r="H46" s="18">
        <v>4.2</v>
      </c>
      <c r="I46" s="18">
        <v>5.8</v>
      </c>
      <c r="J46" s="18">
        <v>7.7</v>
      </c>
      <c r="K46" s="18">
        <v>9.8000000000000007</v>
      </c>
      <c r="L46" s="22" t="s">
        <v>0</v>
      </c>
      <c r="M46" s="22" t="s">
        <v>0</v>
      </c>
      <c r="N46" s="22" t="s">
        <v>0</v>
      </c>
      <c r="O46" s="22" t="s">
        <v>0</v>
      </c>
      <c r="P46" s="22" t="s">
        <v>0</v>
      </c>
      <c r="Q46" s="22" t="s">
        <v>0</v>
      </c>
      <c r="R46" s="22" t="s">
        <v>0</v>
      </c>
      <c r="S46" s="22" t="s">
        <v>0</v>
      </c>
      <c r="T46" s="22" t="s">
        <v>0</v>
      </c>
      <c r="U46" s="22" t="s">
        <v>0</v>
      </c>
      <c r="V46" s="22" t="s">
        <v>0</v>
      </c>
      <c r="W46" s="22" t="s">
        <v>0</v>
      </c>
    </row>
  </sheetData>
  <sheetProtection algorithmName="SHA-512" hashValue="RgENCTm/YvE8lFhYRFFeCaBqQ+Gvnatl1hpvf3ZBtdVI+g6WyWtTB4jvDGZhp4+scRFFcmnR+T4T1Sc+V0E/aA==" saltValue="cDrrHAEDO56YwEhGgaGGBg==" spinCount="100000" sheet="1" objects="1" scenarios="1"/>
  <mergeCells count="2">
    <mergeCell ref="C1:M1"/>
    <mergeCell ref="A25:M25"/>
  </mergeCells>
  <pageMargins left="0.69999998807907104" right="0.69999998807907104" top="0.78736108541488647" bottom="0.78736108541488647" header="0.30000001192092896" footer="0.30000001192092896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18</vt:i4>
      </vt:variant>
    </vt:vector>
  </HeadingPairs>
  <TitlesOfParts>
    <vt:vector size="31" baseType="lpstr">
      <vt:lpstr>Druckbedarf 1 Stufe</vt:lpstr>
      <vt:lpstr>Druckbedarf 2 Stufen</vt:lpstr>
      <vt:lpstr>Verbraucher</vt:lpstr>
      <vt:lpstr>Wasserbezug</vt:lpstr>
      <vt:lpstr>Wasserlieferung</vt:lpstr>
      <vt:lpstr>25er</vt:lpstr>
      <vt:lpstr>40er</vt:lpstr>
      <vt:lpstr>55er</vt:lpstr>
      <vt:lpstr>75er</vt:lpstr>
      <vt:lpstr>110er</vt:lpstr>
      <vt:lpstr>150er</vt:lpstr>
      <vt:lpstr>Pumpen_Help</vt:lpstr>
      <vt:lpstr>Excel_Help</vt:lpstr>
      <vt:lpstr>Excel_Help!_Example</vt:lpstr>
      <vt:lpstr>Bar</vt:lpstr>
      <vt:lpstr>D_110</vt:lpstr>
      <vt:lpstr>D_150</vt:lpstr>
      <vt:lpstr>D_75</vt:lpstr>
      <vt:lpstr>Druck110</vt:lpstr>
      <vt:lpstr>Druck150</vt:lpstr>
      <vt:lpstr>Druck75</vt:lpstr>
      <vt:lpstr>Durchmesser</vt:lpstr>
      <vt:lpstr>in__bar</vt:lpstr>
      <vt:lpstr>Liter75</vt:lpstr>
      <vt:lpstr>Mundstueck</vt:lpstr>
      <vt:lpstr>Strahlrohr</vt:lpstr>
      <vt:lpstr>TLF_Pumpen</vt:lpstr>
      <vt:lpstr>TLFs</vt:lpstr>
      <vt:lpstr>Excel_Help!top</vt:lpstr>
      <vt:lpstr>Verbraucher</vt:lpstr>
      <vt:lpstr>Wasser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Haeberling Peter</dc:creator>
  <cp:lastModifiedBy> </cp:lastModifiedBy>
  <cp:revision>3</cp:revision>
  <cp:lastPrinted>2015-01-30T11:10:31Z</cp:lastPrinted>
  <dcterms:created xsi:type="dcterms:W3CDTF">2014-03-28T14:01:04Z</dcterms:created>
  <dcterms:modified xsi:type="dcterms:W3CDTF">2015-08-13T15:14:08Z</dcterms:modified>
</cp:coreProperties>
</file>